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people.ey.com/personal/manuel_del-bianco_it_ey_com/Documents/Desktop/"/>
    </mc:Choice>
  </mc:AlternateContent>
  <xr:revisionPtr revIDLastSave="100" documentId="8_{2BBF4153-1FA7-4D7C-9E59-7DFC36709EC1}" xr6:coauthVersionLast="47" xr6:coauthVersionMax="47" xr10:uidLastSave="{993FBF17-4B34-422D-BA06-525E55D07685}"/>
  <bookViews>
    <workbookView xWindow="-108" yWindow="-108" windowWidth="23256" windowHeight="12576" firstSheet="1" activeTab="1" xr2:uid="{00000000-000D-0000-FFFF-FFFF00000000}"/>
  </bookViews>
  <sheets>
    <sheet name="Report Qualitativa Procedur (2)" sheetId="32" state="hidden" r:id="rId1"/>
    <sheet name="Elenco delle operazioni " sheetId="46" r:id="rId2"/>
    <sheet name="APPUNTI" sheetId="35" state="hidden" r:id="rId3"/>
    <sheet name="PN FAMI 21-27 sintetico" sheetId="41" state="hidden" r:id="rId4"/>
    <sheet name="elenco codici province" sheetId="36" state="hidden" r:id="rId5"/>
  </sheets>
  <definedNames>
    <definedName name="_xlnm._FilterDatabase" localSheetId="4" hidden="1">'elenco codici province'!$B$1:$F$111</definedName>
    <definedName name="_xlnm._FilterDatabase" localSheetId="1" hidden="1">'Elenco delle operazioni '!$B$3:$N$274</definedName>
    <definedName name="_xlnm._FilterDatabase" localSheetId="3" hidden="1">'PN FAMI 21-27 sintetico'!$B$2:$AC$66</definedName>
    <definedName name="A" localSheetId="3">'PN FAMI 21-27 sintetico'!$D$3</definedName>
    <definedName name="_xlnm.Print_Area" localSheetId="3">'PN FAMI 21-27 sintetico'!$B$1:$X$75</definedName>
    <definedName name="_xlnm.Print_Titles" localSheetId="3">'PN FAMI 21-27 sintetico'!$2:$2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41" l="1"/>
  <c r="N97" i="41"/>
  <c r="AB88" i="41"/>
  <c r="P88" i="41"/>
  <c r="O88" i="41"/>
  <c r="M88" i="41"/>
  <c r="AB85" i="41"/>
  <c r="P85" i="41"/>
  <c r="M85" i="41"/>
  <c r="AB84" i="41"/>
  <c r="P84" i="41"/>
  <c r="M84" i="41"/>
  <c r="AB83" i="41"/>
  <c r="P83" i="41"/>
  <c r="M83" i="41"/>
  <c r="AB82" i="41"/>
  <c r="P82" i="41"/>
  <c r="M82" i="41"/>
  <c r="AB81" i="41"/>
  <c r="P81" i="41"/>
  <c r="M81" i="41"/>
  <c r="H78" i="41"/>
  <c r="H77" i="41"/>
  <c r="H79" i="41"/>
  <c r="AA65" i="41"/>
  <c r="AA64" i="41"/>
  <c r="AA63" i="41"/>
  <c r="AA62" i="41"/>
  <c r="X62" i="41" a="1"/>
  <c r="X62" i="41"/>
  <c r="W62" i="41"/>
  <c r="O62" i="41"/>
  <c r="N62" i="41"/>
  <c r="G62" i="41"/>
  <c r="H62" i="41"/>
  <c r="I62" i="41"/>
  <c r="AA61" i="41"/>
  <c r="G61" i="41"/>
  <c r="AA60" i="41"/>
  <c r="G60" i="41"/>
  <c r="AA59" i="41"/>
  <c r="G59" i="41"/>
  <c r="AA58" i="41"/>
  <c r="G58" i="41"/>
  <c r="V57" i="41"/>
  <c r="AA57" i="41"/>
  <c r="Q57" i="41"/>
  <c r="G57" i="41"/>
  <c r="AA56" i="41"/>
  <c r="G56" i="41"/>
  <c r="AA55" i="41"/>
  <c r="Q55" i="41"/>
  <c r="G55" i="41"/>
  <c r="AA54" i="41"/>
  <c r="O54" i="41"/>
  <c r="N54" i="41"/>
  <c r="L54" i="41"/>
  <c r="G54" i="41"/>
  <c r="AA53" i="41"/>
  <c r="G53" i="41"/>
  <c r="AA52" i="41"/>
  <c r="AA51" i="41"/>
  <c r="AA50" i="41"/>
  <c r="G50" i="41"/>
  <c r="AA49" i="41"/>
  <c r="AA48" i="41"/>
  <c r="G48" i="41"/>
  <c r="AA47" i="41"/>
  <c r="G47" i="41"/>
  <c r="AA46" i="41"/>
  <c r="AA45" i="41"/>
  <c r="G45" i="41"/>
  <c r="AA44" i="41"/>
  <c r="G44" i="41"/>
  <c r="AA43" i="41"/>
  <c r="G43" i="41"/>
  <c r="AA42" i="41"/>
  <c r="G42" i="41"/>
  <c r="AA41" i="41"/>
  <c r="G41" i="41"/>
  <c r="AA40" i="41"/>
  <c r="G40" i="41"/>
  <c r="AA39" i="41"/>
  <c r="G39" i="41"/>
  <c r="AA38" i="41"/>
  <c r="G38" i="41"/>
  <c r="AA37" i="41"/>
  <c r="G37" i="41"/>
  <c r="AA36" i="41"/>
  <c r="G36" i="41"/>
  <c r="AA35" i="41"/>
  <c r="AA34" i="41"/>
  <c r="AA33" i="41"/>
  <c r="G33" i="41"/>
  <c r="AA32" i="41"/>
  <c r="G32" i="41"/>
  <c r="AA31" i="41"/>
  <c r="AA30" i="41"/>
  <c r="AA29" i="41"/>
  <c r="G29" i="41"/>
  <c r="AA28" i="41"/>
  <c r="AA27" i="41"/>
  <c r="AA26" i="41"/>
  <c r="AA25" i="41"/>
  <c r="L25" i="41"/>
  <c r="G25" i="41"/>
  <c r="K25" i="41"/>
  <c r="AA24" i="41"/>
  <c r="AA23" i="41"/>
  <c r="AA22" i="41"/>
  <c r="AA21" i="41"/>
  <c r="AA20" i="41"/>
  <c r="AA19" i="41"/>
  <c r="AA18" i="41"/>
  <c r="W18" i="41"/>
  <c r="O18" i="41"/>
  <c r="N18" i="41"/>
  <c r="L18" i="41"/>
  <c r="G18" i="41"/>
  <c r="AA17" i="41"/>
  <c r="G17" i="41"/>
  <c r="K17" i="41"/>
  <c r="AA16" i="41"/>
  <c r="AA15" i="41"/>
  <c r="G15" i="41"/>
  <c r="AA14" i="41"/>
  <c r="G14" i="41"/>
  <c r="AA13" i="41"/>
  <c r="AA12" i="41"/>
  <c r="G12" i="41"/>
  <c r="AA11" i="41"/>
  <c r="G11" i="41"/>
  <c r="K11" i="41"/>
  <c r="AA10" i="41"/>
  <c r="AA9" i="41"/>
  <c r="AA8" i="41"/>
  <c r="G8" i="41"/>
  <c r="AA7" i="41"/>
  <c r="G6" i="41"/>
  <c r="AA5" i="41"/>
  <c r="F5" i="41"/>
  <c r="L5" i="41"/>
  <c r="AA4" i="41"/>
  <c r="G4" i="41"/>
  <c r="K4" i="41"/>
  <c r="AA3" i="41"/>
  <c r="W3" i="41"/>
  <c r="G3" i="41"/>
  <c r="H54" i="41"/>
  <c r="X54" i="41"/>
  <c r="X18" i="41"/>
  <c r="H18" i="41"/>
  <c r="W54" i="41"/>
  <c r="W66" i="41"/>
  <c r="O3" i="41"/>
  <c r="O64" i="41"/>
  <c r="N3" i="41"/>
  <c r="N64" i="41"/>
  <c r="G5" i="41"/>
  <c r="H3" i="41"/>
  <c r="V66" i="41"/>
  <c r="V75" i="41"/>
  <c r="W75" i="41"/>
  <c r="H64" i="41"/>
  <c r="H65" i="41"/>
  <c r="X3" i="41"/>
  <c r="W73" i="41"/>
  <c r="W72" i="41"/>
  <c r="W69" i="41"/>
  <c r="W70" i="41"/>
  <c r="AA66" i="41"/>
  <c r="W74" i="41"/>
  <c r="W71" i="41"/>
  <c r="N65" i="41"/>
  <c r="H66" i="41"/>
  <c r="H80" i="41"/>
  <c r="I54" i="41"/>
  <c r="I18" i="41"/>
  <c r="I3" i="41"/>
  <c r="N66" i="41"/>
  <c r="O65" i="41"/>
  <c r="O66" i="41"/>
  <c r="X66" i="41"/>
  <c r="X6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tc={7ED42FEE-F14A-4358-8955-119EF53C6635}</author>
  </authors>
  <commentList>
    <comment ref="C262" authorId="0" shapeId="0" xr:uid="{7ED42FEE-F14A-4358-8955-119EF53C6635}">
      <text>
        <t>[Threaded comment]
Your version of Excel allows you to read this threaded comment; however, any edits to it will get removed if the file is opened in a newer version of Excel. Learn more: https://go.microsoft.com/fwlink/?linkid=870924
Comment:
    ATTENZIONE: CARIACARE IN PIATTAFORMA LE PEC CON LE MODIFICHE: POST CONVENZIONE AGGIUSTARE IL PROGETTO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<sst xmlns="http://schemas.openxmlformats.org/spreadsheetml/2006/main" count="3826" uniqueCount="1933">
  <si>
    <t>ANAGRAFICA DI PROGETTO</t>
  </si>
  <si>
    <t>Sezione qualitativa e procedurale</t>
  </si>
  <si>
    <t>Rispetto tempistiche progetto</t>
  </si>
  <si>
    <t>Codice progetto</t>
  </si>
  <si>
    <t xml:space="preserve">Data monitoraggio </t>
  </si>
  <si>
    <t>Obiettivo Specifico</t>
  </si>
  <si>
    <r>
      <t xml:space="preserve">Misura di attuazione 
</t>
    </r>
    <r>
      <rPr>
        <sz val="10"/>
        <rFont val="Calibri"/>
        <family val="2"/>
      </rPr>
      <t>(Regolamento FAMI 2021/1147, Allegato II)</t>
    </r>
  </si>
  <si>
    <r>
      <t xml:space="preserve">Ambito di applicazione del sostegno 
</t>
    </r>
    <r>
      <rPr>
        <sz val="10"/>
        <rFont val="Calibri"/>
        <family val="2"/>
      </rPr>
      <t>(Regolamento FAMI 2021/1147, Allegato III)</t>
    </r>
  </si>
  <si>
    <r>
      <t xml:space="preserve">Tipologia di intervento I - Campo d'intervento 
</t>
    </r>
    <r>
      <rPr>
        <sz val="10"/>
        <rFont val="Calibri"/>
        <family val="2"/>
      </rPr>
      <t>(Regolamento FAMI 2021/1147, Allegato VI, Tabella 1)</t>
    </r>
  </si>
  <si>
    <r>
      <t xml:space="preserve">Tipologia di intervento II - Tipologia di azione 
</t>
    </r>
    <r>
      <rPr>
        <sz val="10"/>
        <rFont val="Calibri"/>
        <family val="2"/>
      </rPr>
      <t>(Regolamento FAMI 2021/1147, Allegato VI, Tabella 2)</t>
    </r>
  </si>
  <si>
    <r>
      <t xml:space="preserve">Tipologia di intervento III - Attuazione 
</t>
    </r>
    <r>
      <rPr>
        <sz val="10"/>
        <rFont val="Calibri"/>
        <family val="2"/>
      </rPr>
      <t>(Regolamento FAMI 2021/1147, Allegato VI, Tabella 3)</t>
    </r>
  </si>
  <si>
    <r>
      <t>Tipologia di intervento IV</t>
    </r>
    <r>
      <rPr>
        <sz val="10"/>
        <rFont val="Calibri"/>
        <family val="2"/>
      </rPr>
      <t xml:space="preserve"> </t>
    </r>
    <r>
      <rPr>
        <b/>
        <sz val="10"/>
        <rFont val="Calibri"/>
        <family val="2"/>
      </rPr>
      <t>- Temi particolari</t>
    </r>
    <r>
      <rPr>
        <sz val="10"/>
        <rFont val="Calibri"/>
        <family val="2"/>
      </rPr>
      <t xml:space="preserve"> 
(Regolamento FAMI 2021/1147, Allegato VI, Tabella 4)</t>
    </r>
  </si>
  <si>
    <t>Intervento del Programma nazionale</t>
  </si>
  <si>
    <t>Avviso</t>
  </si>
  <si>
    <t>Sigla Avviso di riferimento</t>
  </si>
  <si>
    <t>Titolo progetto</t>
  </si>
  <si>
    <t>Beneficiario</t>
  </si>
  <si>
    <t>Tipologia Soggetto Proponente</t>
  </si>
  <si>
    <t>Ambito territoriale</t>
  </si>
  <si>
    <t>Localizzazione territoriale: Regione</t>
  </si>
  <si>
    <t>Localizzazione territoriale: Città</t>
  </si>
  <si>
    <t>COMPETENZA</t>
  </si>
  <si>
    <t>MODALITA DI SELEZIONE</t>
  </si>
  <si>
    <t>TIPOLOGIA DI PROCEDURA SELEZIONE</t>
  </si>
  <si>
    <t>Annualità di riferimento</t>
  </si>
  <si>
    <r>
      <t xml:space="preserve">Data Avvio Progetto
</t>
    </r>
    <r>
      <rPr>
        <i/>
        <sz val="10"/>
        <rFont val="Calibri"/>
        <family val="2"/>
      </rPr>
      <t>(GG/MM/AAAA)</t>
    </r>
  </si>
  <si>
    <r>
      <t xml:space="preserve">Scadenza attività da progetto (iniziale)
</t>
    </r>
    <r>
      <rPr>
        <i/>
        <sz val="10"/>
        <rFont val="Calibri"/>
        <family val="2"/>
      </rPr>
      <t>(GG/MM/AAAA)</t>
    </r>
  </si>
  <si>
    <r>
      <t xml:space="preserve">Scadenza attività da progetto (finale)
</t>
    </r>
    <r>
      <rPr>
        <i/>
        <sz val="10"/>
        <rFont val="Calibri"/>
        <family val="2"/>
      </rPr>
      <t>(GG/MM/AAAA)</t>
    </r>
  </si>
  <si>
    <r>
      <t xml:space="preserve">Durata Num. Mesi
</t>
    </r>
    <r>
      <rPr>
        <i/>
        <sz val="10"/>
        <rFont val="Calibri"/>
        <family val="2"/>
      </rPr>
      <t>(Numero)</t>
    </r>
  </si>
  <si>
    <t>Numero di proroghe</t>
  </si>
  <si>
    <t>Status progetto</t>
  </si>
  <si>
    <t>Fase avanzamento progettuale</t>
  </si>
  <si>
    <t>% avanzamento progettuale in rapporto ai dati di monitoraggio</t>
  </si>
  <si>
    <t>Rimodulazione del progetto</t>
  </si>
  <si>
    <t>Rimodulazione del progetto ripetuta di indicatori e WBS</t>
  </si>
  <si>
    <t>1. Esistenza criticità</t>
  </si>
  <si>
    <t>1.1 Tipologia criticità</t>
  </si>
  <si>
    <t>1.2 Descrizione criticità</t>
  </si>
  <si>
    <t>1.3 Descrizione soluzioni adottate per superarle</t>
  </si>
  <si>
    <t xml:space="preserve">2. Variazioni gruppo di lavoro	</t>
  </si>
  <si>
    <t>2.1 Descrizione variazioni del gruppo di lavoro</t>
  </si>
  <si>
    <t>3. Esistenza fattori di successo</t>
  </si>
  <si>
    <t>3.1 Tipologia fattori di successo</t>
  </si>
  <si>
    <t>3.2 Descrizione fattori di successo</t>
  </si>
  <si>
    <t>4. Attivazione reti territoriali di collaborazione</t>
  </si>
  <si>
    <t>4.1 Descrizione composizione reti/ ruolo componenti/ contributo per risultato attesi</t>
  </si>
  <si>
    <t>Visite di monitoraggio</t>
  </si>
  <si>
    <t>Data 1° visita di monitoraggio</t>
  </si>
  <si>
    <t>Data 2° visita di monitoraggio</t>
  </si>
  <si>
    <t>Incontri bilateriali</t>
  </si>
  <si>
    <t>Data 1° incontro bilaterale</t>
  </si>
  <si>
    <t>Data 2° incontro bilaterale</t>
  </si>
  <si>
    <t>Data 3° incontro bilaterale</t>
  </si>
  <si>
    <t>Focus group / Virtual meeting beneficiari</t>
  </si>
  <si>
    <t>Data 1° Focus group / Virtual meeting beneficiari</t>
  </si>
  <si>
    <t>Data 2° Focus group / Virtual meeting beneficiari</t>
  </si>
  <si>
    <t>Data 3° Focus group / Virtual meeting beneficiari</t>
  </si>
  <si>
    <t>% Rispetto tempistiche WP</t>
  </si>
  <si>
    <t>Tipologia rispetto tempistiche WP</t>
  </si>
  <si>
    <t>% Rispetto tempistiche Task</t>
  </si>
  <si>
    <t>Tipologia rispetto tempistiche Task</t>
  </si>
  <si>
    <t>% Rispetto tempistiche Output</t>
  </si>
  <si>
    <t>Tipologia Rispetto tempistiche Output</t>
  </si>
  <si>
    <t>% Rispetto tempistiche Deliverable</t>
  </si>
  <si>
    <t>Tipologia Rispetto tempistiche Deliverable</t>
  </si>
  <si>
    <t>Indicazioni tecniche</t>
  </si>
  <si>
    <r>
      <rPr>
        <b/>
        <sz val="9"/>
        <rFont val="Arial"/>
        <family val="2"/>
      </rPr>
      <t xml:space="preserve">Fonte: Scheda monitoraggio
</t>
    </r>
    <r>
      <rPr>
        <sz val="9"/>
        <rFont val="Arial"/>
        <family val="2"/>
      </rPr>
      <t xml:space="preserve">
Compilazione automatizzata
</t>
    </r>
  </si>
  <si>
    <r>
      <rPr>
        <b/>
        <sz val="9"/>
        <rFont val="Arial"/>
        <family val="2"/>
      </rPr>
      <t xml:space="preserve">Fonte: Scheda monitoraggio
</t>
    </r>
    <r>
      <rPr>
        <sz val="9"/>
        <rFont val="Arial"/>
        <family val="2"/>
      </rPr>
      <t xml:space="preserve">
Compilazione automatizzata: 
(Campo data GG/MM/AAAA)</t>
    </r>
  </si>
  <si>
    <r>
      <rPr>
        <b/>
        <sz val="9"/>
        <rFont val="Arial"/>
        <family val="2"/>
      </rPr>
      <t>Fonte: DB progetti</t>
    </r>
    <r>
      <rPr>
        <sz val="9"/>
        <rFont val="Arial"/>
        <family val="2"/>
      </rPr>
      <t xml:space="preserve">
Compilazione automatizzata </t>
    </r>
  </si>
  <si>
    <r>
      <rPr>
        <b/>
        <sz val="9"/>
        <rFont val="Arial"/>
        <family val="2"/>
      </rPr>
      <t>Fonte: scheda di monitoraggio</t>
    </r>
    <r>
      <rPr>
        <sz val="9"/>
        <rFont val="Arial"/>
        <family val="2"/>
      </rPr>
      <t xml:space="preserve">
Compilazione automatizzata </t>
    </r>
  </si>
  <si>
    <r>
      <rPr>
        <b/>
        <sz val="9"/>
        <rFont val="Arial"/>
        <family val="2"/>
      </rPr>
      <t>Fonte: dati di configurazione del progetto a sistema</t>
    </r>
    <r>
      <rPr>
        <sz val="9"/>
        <rFont val="Arial"/>
        <family val="2"/>
      </rPr>
      <t xml:space="preserve">
Compilazione automatizzata
(GG/MM/AAAA) </t>
    </r>
  </si>
  <si>
    <r>
      <rPr>
        <b/>
        <sz val="9"/>
        <rFont val="Arial"/>
        <family val="2"/>
      </rPr>
      <t>Fonte: dati di configurazione del progetto a sistema</t>
    </r>
    <r>
      <rPr>
        <sz val="9"/>
        <rFont val="Arial"/>
        <family val="2"/>
      </rPr>
      <t xml:space="preserve">
(proposta progettuale + addendum)
Compilazione automatizzata
(GG/MM/AAAA) </t>
    </r>
  </si>
  <si>
    <r>
      <rPr>
        <b/>
        <sz val="9"/>
        <rFont val="Arial"/>
        <family val="2"/>
      </rPr>
      <t>Fonte: dati di configurazione del progetto a sistema</t>
    </r>
    <r>
      <rPr>
        <sz val="9"/>
        <rFont val="Arial"/>
        <family val="2"/>
      </rPr>
      <t xml:space="preserve">
</t>
    </r>
    <r>
      <rPr>
        <i/>
        <sz val="9"/>
        <rFont val="Arial"/>
        <family val="2"/>
      </rPr>
      <t>(proposta progettuale + addendum)</t>
    </r>
    <r>
      <rPr>
        <sz val="9"/>
        <rFont val="Arial"/>
        <family val="2"/>
      </rPr>
      <t xml:space="preserve">
Compilazione automatizzata
campo numero </t>
    </r>
  </si>
  <si>
    <r>
      <rPr>
        <b/>
        <sz val="9"/>
        <rFont val="Arial"/>
        <family val="2"/>
      </rPr>
      <t xml:space="preserve">ELABORAZIONE:
</t>
    </r>
    <r>
      <rPr>
        <sz val="9"/>
        <rFont val="Arial"/>
        <family val="2"/>
      </rPr>
      <t>Restituire la classe indicata nel menù a tendina in base alla percentuale  di avanzamento (AK) 
Iniziale: 0 - 24,99999%
Parziale: 25 - 49,999999%
Intermedia: 50 - 74,999999%
Avanzata: 75 - 99,9999999%
Concluso: 100%</t>
    </r>
  </si>
  <si>
    <r>
      <rPr>
        <b/>
        <sz val="9"/>
        <rFont val="Arial"/>
        <family val="2"/>
      </rPr>
      <t xml:space="preserve">ELABORAZIONE: 
</t>
    </r>
    <r>
      <rPr>
        <sz val="9"/>
        <rFont val="Arial"/>
        <family val="2"/>
      </rPr>
      <t xml:space="preserve">
Rapporto tra giorni corrispondenti alla durata del progetto (calcolati dalla data di avvio fino alla scadenza finale o dell'ultima proroga se esistente) e i giorni intercorsi fino alla data di riferimento della scheda di monitoraggio. Se il progetto è concluso il rapporto è 100% </t>
    </r>
  </si>
  <si>
    <r>
      <rPr>
        <b/>
        <sz val="9"/>
        <rFont val="Arial"/>
        <family val="2"/>
      </rPr>
      <t>Fonte: DB progetti</t>
    </r>
    <r>
      <rPr>
        <sz val="9"/>
        <rFont val="Arial"/>
        <family val="2"/>
      </rPr>
      <t xml:space="preserve">
Compilazione automatizzata
</t>
    </r>
  </si>
  <si>
    <r>
      <rPr>
        <b/>
        <sz val="9"/>
        <rFont val="Arial"/>
        <family val="2"/>
      </rPr>
      <t>Fonte: scheda di monitoraggio / sezione qualitativa</t>
    </r>
    <r>
      <rPr>
        <sz val="9"/>
        <rFont val="Arial"/>
        <family val="2"/>
      </rPr>
      <t xml:space="preserve">
Compilazione automatizzata </t>
    </r>
  </si>
  <si>
    <r>
      <rPr>
        <b/>
        <sz val="9"/>
        <rFont val="Arial"/>
        <family val="2"/>
      </rPr>
      <t>Fonte: DB progetti</t>
    </r>
    <r>
      <rPr>
        <sz val="9"/>
        <rFont val="Arial"/>
        <family val="2"/>
      </rPr>
      <t xml:space="preserve">
compilazione automatizzata
(Sì / No)</t>
    </r>
  </si>
  <si>
    <r>
      <rPr>
        <b/>
        <sz val="9"/>
        <rFont val="Arial"/>
        <family val="2"/>
      </rPr>
      <t>Fonte: DB progetti</t>
    </r>
    <r>
      <rPr>
        <sz val="9"/>
        <rFont val="Arial"/>
        <family val="2"/>
      </rPr>
      <t xml:space="preserve">
compilazione automatizzata
(GG/MM/AAAA)</t>
    </r>
  </si>
  <si>
    <r>
      <rPr>
        <b/>
        <sz val="9"/>
        <rFont val="Arial"/>
        <family val="2"/>
      </rPr>
      <t>ELABORAZIONE</t>
    </r>
    <r>
      <rPr>
        <sz val="9"/>
        <rFont val="Arial"/>
        <family val="2"/>
      </rPr>
      <t xml:space="preserve">
Rapporto tra nr di ritardi dei WP rilevati nello sheet "Report WBS" e nr di WP attivi al momento della rilevazione
Campo numero</t>
    </r>
  </si>
  <si>
    <r>
      <rPr>
        <b/>
        <sz val="9"/>
        <rFont val="Arial"/>
        <family val="2"/>
      </rPr>
      <t xml:space="preserve">ELABORAZIONE
</t>
    </r>
    <r>
      <rPr>
        <sz val="9"/>
        <rFont val="Arial"/>
        <family val="2"/>
      </rPr>
      <t>Restiture la classe indicata nel menù a tendina in base alla "% Rispetto tempistiche WP"
Privo di scostamenti: 0%
Limitati scostamenti: 0,000001% - 24,999999%
Parziali scostamenti: 25% - 49,999999%
Rilevati scostamenti: 50% - 75%
Elevati scostamenti: + 75%</t>
    </r>
  </si>
  <si>
    <r>
      <rPr>
        <b/>
        <sz val="9"/>
        <rFont val="Arial"/>
        <family val="2"/>
      </rPr>
      <t>ELABORAZIONE</t>
    </r>
    <r>
      <rPr>
        <sz val="9"/>
        <rFont val="Arial"/>
        <family val="2"/>
      </rPr>
      <t xml:space="preserve">
Rapporto tra nr di ritardi dei task rilevati nello sheet "Report WBS" e nr di task attivi al momento della rilevazione 
Campo numero</t>
    </r>
  </si>
  <si>
    <r>
      <rPr>
        <b/>
        <sz val="9"/>
        <rFont val="Arial"/>
        <family val="2"/>
      </rPr>
      <t xml:space="preserve">ELABORAZIONE
</t>
    </r>
    <r>
      <rPr>
        <sz val="9"/>
        <rFont val="Arial"/>
        <family val="2"/>
      </rPr>
      <t>Restiture la classe indicata nel menù a tendina in base alla "% Rispetto tempistiche Task"
Privo di scostamenti: 0%
Limitati scostamenti: 0,000001% - 24,999999%
Parziali scostamenti: 25% - 49,999999%
Rilevati scostamenti: 50% - 75%
Elevati scostamenti: + 75%</t>
    </r>
  </si>
  <si>
    <r>
      <rPr>
        <b/>
        <sz val="9"/>
        <rFont val="Arial"/>
        <family val="2"/>
      </rPr>
      <t>ELABORAZIONE</t>
    </r>
    <r>
      <rPr>
        <sz val="9"/>
        <rFont val="Arial"/>
        <family val="2"/>
      </rPr>
      <t xml:space="preserve">
Rapporto tra nr di ritardi degli Output rilevati nello sheet "Report WBS" e nr di Output attesi alla data della rilevazione 
Campo numero</t>
    </r>
  </si>
  <si>
    <r>
      <rPr>
        <b/>
        <sz val="9"/>
        <rFont val="Arial"/>
        <family val="2"/>
      </rPr>
      <t xml:space="preserve">ELABORAZIONE
</t>
    </r>
    <r>
      <rPr>
        <sz val="9"/>
        <rFont val="Arial"/>
        <family val="2"/>
      </rPr>
      <t>Restiture la classe indicata nel menù a tendina in base alla 
"% Rispetto tempistiche Output"
Privo di scostamenti: 0%
Limitati scostamenti: 0,000001% - 24,999999%
Parziali scostamenti: 25% - 49,999999%
Rilevati scostamenti: 50% - 75%
Elevati scostamenti: + 75%</t>
    </r>
  </si>
  <si>
    <r>
      <rPr>
        <b/>
        <sz val="9"/>
        <rFont val="Arial"/>
        <family val="2"/>
      </rPr>
      <t>ELABORAZIONE</t>
    </r>
    <r>
      <rPr>
        <sz val="9"/>
        <rFont val="Arial"/>
        <family val="2"/>
      </rPr>
      <t xml:space="preserve">
Rapporto tra nr di ritardi dei Deliverable rilevati nello sheet "Report WBS" e nr di Deliverable attesi alla data della rilevazione 
Campo numero</t>
    </r>
  </si>
  <si>
    <r>
      <rPr>
        <b/>
        <sz val="9"/>
        <rFont val="Arial"/>
        <family val="2"/>
      </rPr>
      <t xml:space="preserve">ELABORAZIONE
</t>
    </r>
    <r>
      <rPr>
        <sz val="9"/>
        <rFont val="Arial"/>
        <family val="2"/>
      </rPr>
      <t>Restiture la classe indicata nel menù a tendina in base alla 
"% Rispetto tempistiche Deliverable"
Privo di scostamenti: 0%
Limitati scostamenti: 0,000001% - 24,999999%
Parziali scostamenti: 25% - 49,999999%
Rilevati scostamenti: 50% - 75%
Elevati scostamenti: + 75%</t>
    </r>
  </si>
  <si>
    <t>Fonte</t>
  </si>
  <si>
    <t>Scheda di monitoraggio</t>
  </si>
  <si>
    <t>DB progetti</t>
  </si>
  <si>
    <t>Dati di configurazione del progetto a sistema</t>
  </si>
  <si>
    <t>Dati di configurazione del progetto a sistema
(proposta + addendum)</t>
  </si>
  <si>
    <t>Inviare a Ufficio II richiesta di sviluppo di funzione aggiuntiva per monitorare  visite di monitoraggio</t>
  </si>
  <si>
    <t>Inviare a Ufficio II richiesta di sviluppo di funzione aggiuntiva per monitorare  incontri bilateriali</t>
  </si>
  <si>
    <t>Inviare a Ufficio II richiesta di sviluppo di funzione aggiuntiva per monitorare  focus group</t>
  </si>
  <si>
    <t>Formato</t>
  </si>
  <si>
    <t>GG/MM/AAAA</t>
  </si>
  <si>
    <t>numero</t>
  </si>
  <si>
    <t>verificare se la funzionalità di conversione automatica da mese ipotetico a data effettiva sia stata recepita da Ufficio II</t>
  </si>
  <si>
    <t>Inviare a Ufficio II richiesta di sviluppo di funzione aggiuntiva per monitorare  revoche e rinunce</t>
  </si>
  <si>
    <t>Verificare se la funzionalità di conversione automatica da mese ipotetico a data effettiva sia stata recepita da Ufficio II</t>
  </si>
  <si>
    <t>Per la modalità di conteggio dei ritardi si veda il Report WBS</t>
  </si>
  <si>
    <t>SIGLA</t>
  </si>
  <si>
    <t>BENEFICIARIO</t>
  </si>
  <si>
    <t>TITOLO PROGETTO</t>
  </si>
  <si>
    <t>SCOPO DEL PROGETTO</t>
  </si>
  <si>
    <t>RISULTATI ATTESI</t>
  </si>
  <si>
    <t>PROG-1</t>
  </si>
  <si>
    <t xml:space="preserve">POTENZIAMENTO DEGLI UFFICI DI CITTADINANZA DEL DIPARTIMENTO PER LE LIBERTÀ CIVILI E L’IMMIGRAZIONE COINVOLTI NELLA GESTIONE DEL PROCEDIMENTO DI CONFERIMENTO DELLO STATUS, QUALE FASE CONCLUSIVA DEL PROCESSO DI INTEGRAZIONE DEGLI STRANIERI </t>
  </si>
  <si>
    <t>-</t>
  </si>
  <si>
    <t>NOAH – IL VALORE DELL'ACCOGLIENZA</t>
  </si>
  <si>
    <t>Basilicata</t>
  </si>
  <si>
    <t>PZ; MT</t>
  </si>
  <si>
    <t xml:space="preserve"> I.R.I.S 4.0 INTERVENTI E RISORSE PER L’INSERIMENTO SOCIALE DI MINORI STRANIERI NON ACCOMPAGNATI </t>
  </si>
  <si>
    <t>Sicilia</t>
  </si>
  <si>
    <t>AG</t>
  </si>
  <si>
    <t>NA</t>
  </si>
  <si>
    <t>PROG-10</t>
  </si>
  <si>
    <t>PUERI SPES</t>
  </si>
  <si>
    <t>TP</t>
  </si>
  <si>
    <t>PROG-14</t>
  </si>
  <si>
    <t>GULLIVER II - ACCOGLIENZA E SERVIZI AD ALTA SPECIALIZZAZIONE PER MSNA</t>
  </si>
  <si>
    <t>Toscana</t>
  </si>
  <si>
    <t>FI</t>
  </si>
  <si>
    <t>PROG-17</t>
  </si>
  <si>
    <t>IL FILO DI ARIANNA</t>
  </si>
  <si>
    <t>CT; SR</t>
  </si>
  <si>
    <t>PROG-18</t>
  </si>
  <si>
    <t>MEDITERRANEO</t>
  </si>
  <si>
    <t>PROG-20</t>
  </si>
  <si>
    <t>MARHABAN</t>
  </si>
  <si>
    <t>PROG-22</t>
  </si>
  <si>
    <t>ACCOGLIENZA ARCOBALENO</t>
  </si>
  <si>
    <t>PZ</t>
  </si>
  <si>
    <t>PROG-23</t>
  </si>
  <si>
    <t>AYLAN</t>
  </si>
  <si>
    <t>Molise</t>
  </si>
  <si>
    <t>CB</t>
  </si>
  <si>
    <t>PROG-24</t>
  </si>
  <si>
    <t>WELCOME</t>
  </si>
  <si>
    <t>PROG-25</t>
  </si>
  <si>
    <t>CI SONO ANCH'IO</t>
  </si>
  <si>
    <t>Abruzzo</t>
  </si>
  <si>
    <t>CH</t>
  </si>
  <si>
    <t>PROG-29</t>
  </si>
  <si>
    <t>ITER</t>
  </si>
  <si>
    <t>PROG-30</t>
  </si>
  <si>
    <t>BASAM - UN SORRISO PER IL FUTURO</t>
  </si>
  <si>
    <t>Campania</t>
  </si>
  <si>
    <t>AV</t>
  </si>
  <si>
    <t>PROG-31</t>
  </si>
  <si>
    <t xml:space="preserve">ACCOGLIENZA MSNA- PICCOLE COMUNITÀ INTEGRATE- AMPCI </t>
  </si>
  <si>
    <t>PROG-36</t>
  </si>
  <si>
    <t>SAREPTA</t>
  </si>
  <si>
    <t>Calabria</t>
  </si>
  <si>
    <t>CS</t>
  </si>
  <si>
    <t>PROG-43</t>
  </si>
  <si>
    <t>MIGRASTAT</t>
  </si>
  <si>
    <t>PROG-48</t>
  </si>
  <si>
    <t>Veneto</t>
  </si>
  <si>
    <t xml:space="preserve">VE; VI; VR; PD; BL; RO; BL; TV; </t>
  </si>
  <si>
    <t>PROG-49</t>
  </si>
  <si>
    <t>Sportello Cittadinanza</t>
  </si>
  <si>
    <t>PROG-50</t>
  </si>
  <si>
    <t>CO&amp;SO-CONSORZIO PER LA COOPERAZIONE E LA SOLIDARIETA'</t>
  </si>
  <si>
    <t>FI; PT; LU; LI; PO; AR; GR</t>
  </si>
  <si>
    <t>PROG-53</t>
  </si>
  <si>
    <t>Inclusione finanziaria</t>
  </si>
  <si>
    <t>da avviare</t>
  </si>
  <si>
    <t>CE, NA</t>
  </si>
  <si>
    <t>PROG-58</t>
  </si>
  <si>
    <t>MI; PV; NA; CE; CS; PG; TR</t>
  </si>
  <si>
    <t>PROG-61</t>
  </si>
  <si>
    <t>SA</t>
  </si>
  <si>
    <t>PROG-67</t>
  </si>
  <si>
    <t>PROG-72</t>
  </si>
  <si>
    <t>REGIONE BASILICATA</t>
  </si>
  <si>
    <t>PROG-76</t>
  </si>
  <si>
    <t>FONDAZIONE PIAZZA DEI MESTIERI MARCO ANDREONI ETS</t>
  </si>
  <si>
    <t>TO; MI; CT</t>
  </si>
  <si>
    <t>PROG-84</t>
  </si>
  <si>
    <t>PROG-86</t>
  </si>
  <si>
    <t>PROG-98</t>
  </si>
  <si>
    <t>Lazio</t>
  </si>
  <si>
    <t>RM; VT; LT; RI; FR;</t>
  </si>
  <si>
    <t>PROG-104</t>
  </si>
  <si>
    <t>Piemonte</t>
  </si>
  <si>
    <t>TO</t>
  </si>
  <si>
    <t>PROG-119</t>
  </si>
  <si>
    <t>ORIZZONTI SOCIETA' COOPERATIVA SOCIALE</t>
  </si>
  <si>
    <t>VE; PD</t>
  </si>
  <si>
    <t>PROG-124</t>
  </si>
  <si>
    <t>RM; MI; SA; AV;NA;CT</t>
  </si>
  <si>
    <t>PROG-125</t>
  </si>
  <si>
    <t>FONDAZIONE DON CALABRIA PER IL SOCIALE E.T.S.</t>
  </si>
  <si>
    <t>M.I.R.E. - MINORENNI IMMIGRATI RETI EDUCATIVE</t>
  </si>
  <si>
    <t>AN; RM; CE; VR; CT; PA</t>
  </si>
  <si>
    <t>PROG-130</t>
  </si>
  <si>
    <t>BO</t>
  </si>
  <si>
    <t>PROG-133</t>
  </si>
  <si>
    <t>C.I.D.A.S. SOC. COOP. A R.L. IMPRESA SOCIALE</t>
  </si>
  <si>
    <t>FC; FE; MO; PR; PC; RA; RN</t>
  </si>
  <si>
    <t>PROG-137</t>
  </si>
  <si>
    <t>RM</t>
  </si>
  <si>
    <t>PROG-138</t>
  </si>
  <si>
    <t>PSL FAMIFVG 2023-2026</t>
  </si>
  <si>
    <t>GO; PD; TS; UD;</t>
  </si>
  <si>
    <t>PROG-140</t>
  </si>
  <si>
    <t>REGIONE UMBRIA</t>
  </si>
  <si>
    <t>Umbria</t>
  </si>
  <si>
    <t>PG; TR;</t>
  </si>
  <si>
    <t>PROG-141</t>
  </si>
  <si>
    <t>REGIONE PIEMONTE</t>
  </si>
  <si>
    <t>TO; AL; AT; CN; BI; NO; VB; VC;</t>
  </si>
  <si>
    <t>PROG-144</t>
  </si>
  <si>
    <t>Valle d'Aosta</t>
  </si>
  <si>
    <t>AO;</t>
  </si>
  <si>
    <t>PROG-155</t>
  </si>
  <si>
    <t>MOIGE APS - MOVIMENTO ITALIANO GENITORI</t>
  </si>
  <si>
    <t>MC; RM; VT; LT; RI; FR; CH; PE; CB; IS; NA; CE; SA; BR; FG; BA; LE; TA; BT; MT; KR; RC; VV; CZ; AG; PA; CT; ME; SR; RG; VB; TO; CN; LO; BS; MI; VA; VR; PD; TV; VE; TS; GO; GE; IM; PC; PR; BO; PI; PT; FI; GR; PO; SS; CA; PG; TR</t>
  </si>
  <si>
    <t>PROG-166</t>
  </si>
  <si>
    <t>Marche</t>
  </si>
  <si>
    <t>AN; MC; PC; PU; FM;</t>
  </si>
  <si>
    <t>PROG-169</t>
  </si>
  <si>
    <t>Liguria</t>
  </si>
  <si>
    <t>GE; IM; SP; SV;</t>
  </si>
  <si>
    <t>PROG-179</t>
  </si>
  <si>
    <t>REGIONE TOSCANA</t>
  </si>
  <si>
    <t>FI; AR; GR; LI; LU; MS; PI; PT; PO; SI;</t>
  </si>
  <si>
    <t>PROG-181</t>
  </si>
  <si>
    <t>Lombardia</t>
  </si>
  <si>
    <t>MI; BG; BS; CO; CR; LC; LO; MN; PV; SO; VA;  MB;</t>
  </si>
  <si>
    <t>PROG-190</t>
  </si>
  <si>
    <t>GE</t>
  </si>
  <si>
    <t>PROG-193</t>
  </si>
  <si>
    <t>UD; TS; GO, PN</t>
  </si>
  <si>
    <t>Servizi innovativi di formazione linguistica 2023-2026</t>
  </si>
  <si>
    <t>PROG-194</t>
  </si>
  <si>
    <t>BO; FE; FC; MO; PR; PC; RA; RE; RN</t>
  </si>
  <si>
    <t>PROG-195</t>
  </si>
  <si>
    <t>RC; CZ; CS; KR; VV;</t>
  </si>
  <si>
    <t>PROG-201</t>
  </si>
  <si>
    <t>L2 SARDEGNA 2023</t>
  </si>
  <si>
    <t>Sardegna</t>
  </si>
  <si>
    <t>CA; SS; NU; OR; SU;</t>
  </si>
  <si>
    <t>PROG-203</t>
  </si>
  <si>
    <t>AQ; CH; PE; TE;</t>
  </si>
  <si>
    <t>PROG-205</t>
  </si>
  <si>
    <t>PA; AG; CL; CT; EN; ME; RG; SR; TP;</t>
  </si>
  <si>
    <t>PROG-206</t>
  </si>
  <si>
    <t>PROG-209</t>
  </si>
  <si>
    <t xml:space="preserve">REGIONE CAMPANIA </t>
  </si>
  <si>
    <t>NA; AV; CS; BN; SA;</t>
  </si>
  <si>
    <t>PROG-210</t>
  </si>
  <si>
    <t>PROG-211</t>
  </si>
  <si>
    <t>PROG-214</t>
  </si>
  <si>
    <t>PROG-218</t>
  </si>
  <si>
    <t>COMUNE DI FONTANIGORDA</t>
  </si>
  <si>
    <t>PROG-220</t>
  </si>
  <si>
    <t>Puglia</t>
  </si>
  <si>
    <t>BA; BR; FG; LE; TA; BT;</t>
  </si>
  <si>
    <t>PROG-221</t>
  </si>
  <si>
    <t>AL; AT; BI; CN; NO; VCO; VC;TO</t>
  </si>
  <si>
    <t>PROG-222</t>
  </si>
  <si>
    <t>BO;</t>
  </si>
  <si>
    <t>PROG-226</t>
  </si>
  <si>
    <t>PROG-228</t>
  </si>
  <si>
    <t>UNAR</t>
  </si>
  <si>
    <t>PROG-231</t>
  </si>
  <si>
    <t xml:space="preserve">CB; IS; </t>
  </si>
  <si>
    <t>PROG-233</t>
  </si>
  <si>
    <t>PROG-236</t>
  </si>
  <si>
    <t>PROG-248</t>
  </si>
  <si>
    <t>PC;PR;RE;BO;RA;RN;FC;FE;MO</t>
  </si>
  <si>
    <t>PROG-250</t>
  </si>
  <si>
    <t>PREFETTURA DI TRAPANI</t>
  </si>
  <si>
    <t>PROG-256</t>
  </si>
  <si>
    <t>AL; AT; BI; CN; NO; TO; VB; VC;</t>
  </si>
  <si>
    <t>PROG-259</t>
  </si>
  <si>
    <t>POTENZIAMENTO OPERATIVO PER LA GESTIONE DELLE PROCEDURE DI ASILO, INTEGRAZIONE, RIMPATRIO E SOLIDARIETA</t>
  </si>
  <si>
    <t>PROG-260</t>
  </si>
  <si>
    <t>PROG-261</t>
  </si>
  <si>
    <t>PROG-262</t>
  </si>
  <si>
    <t>PROG-263</t>
  </si>
  <si>
    <t>PROG-269</t>
  </si>
  <si>
    <t xml:space="preserve">Prosecuzione biennale di progetti di accoglienza per MSNA </t>
  </si>
  <si>
    <t>PROG-271</t>
  </si>
  <si>
    <t>GIORNATA DELLA MEMORIA: 03 OTTOBRE 2023</t>
  </si>
  <si>
    <t>PROG-276</t>
  </si>
  <si>
    <t>MI</t>
  </si>
  <si>
    <t>PROG-293</t>
  </si>
  <si>
    <t>PROG-298</t>
  </si>
  <si>
    <t>PROG-307</t>
  </si>
  <si>
    <t>RM; LT; FR; RI; VT</t>
  </si>
  <si>
    <t>PROG-308</t>
  </si>
  <si>
    <t>ITT ALLIEVI SANGALLO</t>
  </si>
  <si>
    <t>PROG-322</t>
  </si>
  <si>
    <t>COMUNE DI ASTI</t>
  </si>
  <si>
    <t>AT</t>
  </si>
  <si>
    <t>PROG-326</t>
  </si>
  <si>
    <t>AL; CN; NO; TO; VB; VC;</t>
  </si>
  <si>
    <t>PROG-335</t>
  </si>
  <si>
    <t>COMUNE DI MONTERODUNI</t>
  </si>
  <si>
    <t>COMUNITÀ MULTIETNICA E NUOVE PROSPETTIVE</t>
  </si>
  <si>
    <t>IS</t>
  </si>
  <si>
    <t>PROG-346</t>
  </si>
  <si>
    <t>AR; FI; GR; LI; LU; PI; PT; PO; SI; MS;</t>
  </si>
  <si>
    <t>PROG-353</t>
  </si>
  <si>
    <t>AN ; AP ; FM; MC ; PU</t>
  </si>
  <si>
    <t>PROG-354</t>
  </si>
  <si>
    <t>PROG-357</t>
  </si>
  <si>
    <t>PROG-377</t>
  </si>
  <si>
    <t>PROG-383</t>
  </si>
  <si>
    <t>TO, MI, CT</t>
  </si>
  <si>
    <t>no</t>
  </si>
  <si>
    <t>PROG-387</t>
  </si>
  <si>
    <t>CE, NA, SA</t>
  </si>
  <si>
    <t>PROG-400</t>
  </si>
  <si>
    <t>AG; CT;ME;RG;PA;TP</t>
  </si>
  <si>
    <t>PROG-401</t>
  </si>
  <si>
    <t>FC</t>
  </si>
  <si>
    <t>PROG-407</t>
  </si>
  <si>
    <t xml:space="preserve">PROVINCIA AUTONOMA DI TRENTO </t>
  </si>
  <si>
    <t>TN</t>
  </si>
  <si>
    <t>PROG-412</t>
  </si>
  <si>
    <t>BO; RE; PR; RN; RA; FC;</t>
  </si>
  <si>
    <t>PROG-413</t>
  </si>
  <si>
    <t>BG; BS; CO; CR; LC; LO; MN; MI; MB; PV; SO; VA;</t>
  </si>
  <si>
    <t>PROG-414</t>
  </si>
  <si>
    <t>CPIA AGRIGENTO</t>
  </si>
  <si>
    <t>AG; CL; CT; EN; ME; PA; RG; SR; TP;</t>
  </si>
  <si>
    <t>PROG-417</t>
  </si>
  <si>
    <t>PO</t>
  </si>
  <si>
    <t>PROG-418</t>
  </si>
  <si>
    <t>W.I.S.H. - WELFARE</t>
  </si>
  <si>
    <t>NU</t>
  </si>
  <si>
    <t>PROG-419</t>
  </si>
  <si>
    <t>COMUNE DI SANTORSO</t>
  </si>
  <si>
    <t>VI</t>
  </si>
  <si>
    <t>PROG-422</t>
  </si>
  <si>
    <t>COMUNE DI MONTEMILETTO</t>
  </si>
  <si>
    <t>PROG-430</t>
  </si>
  <si>
    <t>GE;IM;LA SP;SV;</t>
  </si>
  <si>
    <t>PROG-447</t>
  </si>
  <si>
    <t>PROG-448</t>
  </si>
  <si>
    <t>C.I.S.S.A.C.A.</t>
  </si>
  <si>
    <t>SAI CHE C'E' - PERCORSI DI INSERIMENTO SOCIALE ED ECONOMICO DEI RIFUGIATI VERSO L'AUTONOMIA</t>
  </si>
  <si>
    <t>AL</t>
  </si>
  <si>
    <t>PROG-450</t>
  </si>
  <si>
    <t>ME</t>
  </si>
  <si>
    <t>PROG-451</t>
  </si>
  <si>
    <t>COMUNE DI SAN DONATO MILANESE</t>
  </si>
  <si>
    <t>PROG-456</t>
  </si>
  <si>
    <t>SARDEGNA SALUTE</t>
  </si>
  <si>
    <t xml:space="preserve">CA;NU;OR ; SS ; SU </t>
  </si>
  <si>
    <t>PROG-462</t>
  </si>
  <si>
    <t>FI; AR ;LI ; MS ; GR ; LU ; PI ; PT ; PO ; SI</t>
  </si>
  <si>
    <t>PROG-464</t>
  </si>
  <si>
    <t>PZ;MT</t>
  </si>
  <si>
    <t>PROG-465</t>
  </si>
  <si>
    <t>COMUNE DI TUSA</t>
  </si>
  <si>
    <t>PROG-471</t>
  </si>
  <si>
    <t xml:space="preserve">PROG-473 </t>
  </si>
  <si>
    <t xml:space="preserve">PREFETTURA DI ALESSANDRIA </t>
  </si>
  <si>
    <t>PROG-482</t>
  </si>
  <si>
    <t>PG; TR;FI; ROMA</t>
  </si>
  <si>
    <t>PROG-493</t>
  </si>
  <si>
    <t>FARI4LAZIO</t>
  </si>
  <si>
    <t>RM;FR;LT;RI;VT</t>
  </si>
  <si>
    <t>PROG-497</t>
  </si>
  <si>
    <t>RG, ME</t>
  </si>
  <si>
    <t>PROG-498</t>
  </si>
  <si>
    <t>COMUNE DI PIAZZOLA SUL BRENTA</t>
  </si>
  <si>
    <t>PD</t>
  </si>
  <si>
    <t>PROG-505</t>
  </si>
  <si>
    <t>PG</t>
  </si>
  <si>
    <t>PROG-512</t>
  </si>
  <si>
    <t>PROG-523</t>
  </si>
  <si>
    <t xml:space="preserve">IC MARIO LA CAVA DI BOVALINO </t>
  </si>
  <si>
    <t>PLURALITA' INCLUSIVE</t>
  </si>
  <si>
    <t>CZ; CS; KR; RC; VV;</t>
  </si>
  <si>
    <t>PROG-537</t>
  </si>
  <si>
    <t>PREFETTURA DI ROMA</t>
  </si>
  <si>
    <t>PROG-541</t>
  </si>
  <si>
    <t>BL; TV; VE; VR; VI;</t>
  </si>
  <si>
    <t>PROG-542</t>
  </si>
  <si>
    <t>PROG-551</t>
  </si>
  <si>
    <t>PREFETTURA DI SAVONA</t>
  </si>
  <si>
    <t>SV</t>
  </si>
  <si>
    <t>PROG-553</t>
  </si>
  <si>
    <t>PROG-558</t>
  </si>
  <si>
    <t>PROG-560</t>
  </si>
  <si>
    <t>ARCADIA</t>
  </si>
  <si>
    <t>CH; AQ; PE; TE;</t>
  </si>
  <si>
    <t>PROG-567</t>
  </si>
  <si>
    <t>BA,BR,BT,FG;TA; LE</t>
  </si>
  <si>
    <t>PROG-568</t>
  </si>
  <si>
    <t>COMUNE DI ORSARA DI PUGLIA</t>
  </si>
  <si>
    <t>PI</t>
  </si>
  <si>
    <t>PROG-581</t>
  </si>
  <si>
    <t>PROG-590</t>
  </si>
  <si>
    <t>SOCIETÀ DELLA SALUTE ALTA VAL D'ELSA</t>
  </si>
  <si>
    <t>SI</t>
  </si>
  <si>
    <t>PROG-591</t>
  </si>
  <si>
    <t>COMUNE DI CALIZZANO</t>
  </si>
  <si>
    <t>AD INTEGRATIONEM</t>
  </si>
  <si>
    <t>PROG-601</t>
  </si>
  <si>
    <t>PG;TR</t>
  </si>
  <si>
    <t>PROG-603</t>
  </si>
  <si>
    <t>BN ;SA ; NA ; CE</t>
  </si>
  <si>
    <t>PROG-604</t>
  </si>
  <si>
    <t>COMUNE DI SEPINO</t>
  </si>
  <si>
    <t>PROG-611</t>
  </si>
  <si>
    <t>COMUNE DI TRAPANI</t>
  </si>
  <si>
    <t>PROG-613</t>
  </si>
  <si>
    <t>CZ, CS , KR, RC, VV</t>
  </si>
  <si>
    <t>PROG-620</t>
  </si>
  <si>
    <t>COMUNE DI CASSANO ALL'IONIO</t>
  </si>
  <si>
    <t>PROG-625</t>
  </si>
  <si>
    <t>PROVINCIA DI BARLETTA ANDRIA TRANI</t>
  </si>
  <si>
    <t>BT</t>
  </si>
  <si>
    <t>PROG-627</t>
  </si>
  <si>
    <t>COMUNE DI SAN BENEDETTO DEL TRONTO</t>
  </si>
  <si>
    <t>AP</t>
  </si>
  <si>
    <t>PROG-632</t>
  </si>
  <si>
    <t>PREFETTURA DI FERMO</t>
  </si>
  <si>
    <t>FM</t>
  </si>
  <si>
    <t>PROG-635</t>
  </si>
  <si>
    <t>CONSORZIO SERVIZI VAL CAVALLINA</t>
  </si>
  <si>
    <t>NAZIONALE</t>
  </si>
  <si>
    <t>PROG-640</t>
  </si>
  <si>
    <t>LE</t>
  </si>
  <si>
    <t>PROG-644</t>
  </si>
  <si>
    <t>AN</t>
  </si>
  <si>
    <t>PROG-645</t>
  </si>
  <si>
    <t>PROG-646</t>
  </si>
  <si>
    <t>COMUNE DI ARNESANO</t>
  </si>
  <si>
    <t>PROG-647</t>
  </si>
  <si>
    <t>BN</t>
  </si>
  <si>
    <t>PROG-652</t>
  </si>
  <si>
    <t>MB</t>
  </si>
  <si>
    <t>PROG-656</t>
  </si>
  <si>
    <t>COMUNE DI MONTEFREDANE</t>
  </si>
  <si>
    <t>PROG-671</t>
  </si>
  <si>
    <t>COMUNE DI BADOLATO</t>
  </si>
  <si>
    <t>CZ</t>
  </si>
  <si>
    <t>PROG-674</t>
  </si>
  <si>
    <t>SS</t>
  </si>
  <si>
    <t>PROG-675</t>
  </si>
  <si>
    <t>FE</t>
  </si>
  <si>
    <t>PROG-681</t>
  </si>
  <si>
    <t>LA PORTA ACCANTO. PERCORSI DI INCLUSIONE E AUTONOMIA DEI RIFUGIATI A VERONA.</t>
  </si>
  <si>
    <t>VR</t>
  </si>
  <si>
    <t>PROG-687</t>
  </si>
  <si>
    <t>COMUNE DI VIAREGGIO</t>
  </si>
  <si>
    <t>LU</t>
  </si>
  <si>
    <t>PROG-700</t>
  </si>
  <si>
    <t>CONSORZIO SOCIETÀ DELLA SALUTE VALLI ETRUSCHE</t>
  </si>
  <si>
    <t>LI</t>
  </si>
  <si>
    <t>PROG-708</t>
  </si>
  <si>
    <t>AZIENDA ULSS 8 BERICA</t>
  </si>
  <si>
    <t>VI ; BL ; PD ; RO ; TV ; VE ; VR</t>
  </si>
  <si>
    <t>PROG-710</t>
  </si>
  <si>
    <t>CE</t>
  </si>
  <si>
    <t>PROG-711</t>
  </si>
  <si>
    <t>COMUNE DI GRAGNANO</t>
  </si>
  <si>
    <t>RINFORZO AUTONOMIA</t>
  </si>
  <si>
    <t>PROG-727</t>
  </si>
  <si>
    <t>COMUNE DI FISCAGLIA</t>
  </si>
  <si>
    <t>PROG-733</t>
  </si>
  <si>
    <t>COMUNE DI BRACIGLIANO</t>
  </si>
  <si>
    <t>PROG-739</t>
  </si>
  <si>
    <t>PROG-740</t>
  </si>
  <si>
    <t>COMUNE DI MONTEROTONDO</t>
  </si>
  <si>
    <t>PROG-744</t>
  </si>
  <si>
    <t>COMUNE DI CALITRI</t>
  </si>
  <si>
    <t>PROG-745</t>
  </si>
  <si>
    <t xml:space="preserve">PIEMONTE  </t>
  </si>
  <si>
    <t>PROG-760</t>
  </si>
  <si>
    <t>COMUNE DI OTTATI</t>
  </si>
  <si>
    <t>ALBURNI SOLIDALE</t>
  </si>
  <si>
    <t>PROG-761</t>
  </si>
  <si>
    <t>UD</t>
  </si>
  <si>
    <t>PROG-764</t>
  </si>
  <si>
    <t>COMUNE DI EBOLI</t>
  </si>
  <si>
    <t>PROG-785</t>
  </si>
  <si>
    <t xml:space="preserve">ASST SPEDALI CIVILI DI BRESCIA </t>
  </si>
  <si>
    <t>BS ;MI;MB ; CR; CO ; LC ;LO ; MN; VA; SO</t>
  </si>
  <si>
    <t>PROG-790</t>
  </si>
  <si>
    <t>BASILICATA</t>
  </si>
  <si>
    <t>PROG-799</t>
  </si>
  <si>
    <t>AZIENDA SOCIALE SUD EST MILANO - ASSEMI</t>
  </si>
  <si>
    <t>PROG-800</t>
  </si>
  <si>
    <t>RM; TO; NA</t>
  </si>
  <si>
    <t>PROG-821</t>
  </si>
  <si>
    <t>GR</t>
  </si>
  <si>
    <t>PROG-823</t>
  </si>
  <si>
    <t>PROG-836</t>
  </si>
  <si>
    <t>BG</t>
  </si>
  <si>
    <t>PROG-837</t>
  </si>
  <si>
    <t>COMUNE DI ENNA</t>
  </si>
  <si>
    <t>EN</t>
  </si>
  <si>
    <t>PROG-842</t>
  </si>
  <si>
    <t>CB ;IS</t>
  </si>
  <si>
    <t>PROG-843</t>
  </si>
  <si>
    <t>PREFETTURA DI MATERA</t>
  </si>
  <si>
    <t>MA</t>
  </si>
  <si>
    <t>PROG-862</t>
  </si>
  <si>
    <t>TOSCANA</t>
  </si>
  <si>
    <t>FI; AR; LU; PT; LI</t>
  </si>
  <si>
    <t>PROG-865</t>
  </si>
  <si>
    <t>NA, PZ, BA, CZ, PA</t>
  </si>
  <si>
    <t>PROG-871</t>
  </si>
  <si>
    <t xml:space="preserve">PREFETTURA DI RIETI </t>
  </si>
  <si>
    <t xml:space="preserve">RI </t>
  </si>
  <si>
    <t>PROG-879</t>
  </si>
  <si>
    <t>AO</t>
  </si>
  <si>
    <t>PROG-883</t>
  </si>
  <si>
    <t>MC</t>
  </si>
  <si>
    <t>PROG-889</t>
  </si>
  <si>
    <t>MAI SOLI</t>
  </si>
  <si>
    <t>PROG-910</t>
  </si>
  <si>
    <t>Invito ad hoc</t>
  </si>
  <si>
    <t>PROG-911</t>
  </si>
  <si>
    <t>PREFETTURA DI RAVENNA</t>
  </si>
  <si>
    <t>RA</t>
  </si>
  <si>
    <t>PROG-916</t>
  </si>
  <si>
    <t>BL; PD; RO; TV; VE; VR; VI</t>
  </si>
  <si>
    <t>PROG-919</t>
  </si>
  <si>
    <t>PREFETTURA DI REGGIO-EMILIA</t>
  </si>
  <si>
    <t>RE</t>
  </si>
  <si>
    <t>PROG-921</t>
  </si>
  <si>
    <t>FAMI F@STER 2.0 - FAMIGLIE E CITTADINI  PER L’ACCOGLIENZA DI MINORI STRANIERI EMILIA-ROMAGNA</t>
  </si>
  <si>
    <t>EMILIA-ROMAGNA</t>
  </si>
  <si>
    <t>BO; RN; RE; PC; FE</t>
  </si>
  <si>
    <t>PROG-933</t>
  </si>
  <si>
    <t xml:space="preserve">SICILIA </t>
  </si>
  <si>
    <t>PA; AG; CL; CT; EN; ME; RG; SR; TP</t>
  </si>
  <si>
    <t>PROG-953</t>
  </si>
  <si>
    <t>“SECONDA CHANCE: DIRITTI E INTEGRAZIONE PER CITTADINI 
STRANIERI PRIVATI DELLA LIBERTA’ PERSONALE NELLA 
PROVINCIA DI SALERNO”</t>
  </si>
  <si>
    <t>PROG-954</t>
  </si>
  <si>
    <t>PREFETTURA DI PAVIA</t>
  </si>
  <si>
    <t>MAPS_PV 2.0</t>
  </si>
  <si>
    <t>PV</t>
  </si>
  <si>
    <t>PROG-960</t>
  </si>
  <si>
    <t>PREFETTURA DI TRIESTE</t>
  </si>
  <si>
    <t>TS</t>
  </si>
  <si>
    <t>PROG-965</t>
  </si>
  <si>
    <t>FR; RM; LT; RI; VT</t>
  </si>
  <si>
    <t>PROG-966</t>
  </si>
  <si>
    <t>PREFETTURA DI PIACENZA</t>
  </si>
  <si>
    <t>RIDURRE LE DISTANZE</t>
  </si>
  <si>
    <t>PC</t>
  </si>
  <si>
    <t>PROG-972</t>
  </si>
  <si>
    <t>PZ, MT</t>
  </si>
  <si>
    <t xml:space="preserve"> 220 DESTINATARI DELL'AZIONE 2 E 450 DESTINATARI
DELL'AZIONE 3</t>
  </si>
  <si>
    <t>PROG-974</t>
  </si>
  <si>
    <t>PREFETTURA DI VARESE</t>
  </si>
  <si>
    <t>VA</t>
  </si>
  <si>
    <t>PROG-977</t>
  </si>
  <si>
    <t>PUOI PLUS</t>
  </si>
  <si>
    <t>PROG-978</t>
  </si>
  <si>
    <t>PREFETTURA DI CAMPOBASSO</t>
  </si>
  <si>
    <t xml:space="preserve">CB </t>
  </si>
  <si>
    <t>PROG-980</t>
  </si>
  <si>
    <t>PREFETTURA DI FORLI'-CESENA</t>
  </si>
  <si>
    <t>PROG-985</t>
  </si>
  <si>
    <t>PROG-987</t>
  </si>
  <si>
    <t>PROG-989</t>
  </si>
  <si>
    <t>PROG-990</t>
  </si>
  <si>
    <t>PREFETTURA DI LODI</t>
  </si>
  <si>
    <t>LO.V.I.T. 2.0</t>
  </si>
  <si>
    <t>LO</t>
  </si>
  <si>
    <t>PROG-992</t>
  </si>
  <si>
    <t>PROG-993</t>
  </si>
  <si>
    <t>MINISTERO DELL'INTERNO</t>
  </si>
  <si>
    <t>AO; BA; BO; BZ; CA; CB; CE; CZ; FI; GE; LT; MI; NA; PA; PG; PZ; SS; TO; TS; VE; TA</t>
  </si>
  <si>
    <t>PROG-997</t>
  </si>
  <si>
    <t>PREFETTURA DI PESARO E URBINO</t>
  </si>
  <si>
    <t>PU</t>
  </si>
  <si>
    <t>PROG-1001</t>
  </si>
  <si>
    <t>PREFETTURA DI VIBO VALENTIA</t>
  </si>
  <si>
    <t>VV</t>
  </si>
  <si>
    <t>PROG-1006</t>
  </si>
  <si>
    <t>FOR LIFE - SOCIETA' COOPERATIVA SOCIALE</t>
  </si>
  <si>
    <t>FG</t>
  </si>
  <si>
    <t>PROG-1007</t>
  </si>
  <si>
    <t>PREFETTURA DI RIMINI</t>
  </si>
  <si>
    <t>RN</t>
  </si>
  <si>
    <t>PROG-1008</t>
  </si>
  <si>
    <t>NA, AV, SA</t>
  </si>
  <si>
    <t>PROG-1017</t>
  </si>
  <si>
    <t>PREFETTURA DI SIRACUSA</t>
  </si>
  <si>
    <t>SR</t>
  </si>
  <si>
    <t>PROG-1021</t>
  </si>
  <si>
    <t>PREFETTURA DI BOLOGNA</t>
  </si>
  <si>
    <t>PROG-1023</t>
  </si>
  <si>
    <t>PREFETTURA DI AVELLINO</t>
  </si>
  <si>
    <t>PROG-1025</t>
  </si>
  <si>
    <t>PREFETTURA DI ORISTANO</t>
  </si>
  <si>
    <t>OR</t>
  </si>
  <si>
    <t>PROG-1033</t>
  </si>
  <si>
    <t>PREFETTURA DI FIRENZE</t>
  </si>
  <si>
    <t>PROG-1036</t>
  </si>
  <si>
    <t>PREFETTURA DI PISTOIA</t>
  </si>
  <si>
    <t>PT</t>
  </si>
  <si>
    <t>PROG-1037</t>
  </si>
  <si>
    <t>PREFETTURA DI CREMONA</t>
  </si>
  <si>
    <t>FAMI E.T. 2.0</t>
  </si>
  <si>
    <t>CR</t>
  </si>
  <si>
    <t>PROG-1038</t>
  </si>
  <si>
    <t>PROG-1040</t>
  </si>
  <si>
    <t>FI; PT; LU; LI; MS; GR; PR</t>
  </si>
  <si>
    <t>PROG-1042</t>
  </si>
  <si>
    <t>PREFETTURA DI BARLETTA ANDRIA TRANI</t>
  </si>
  <si>
    <t xml:space="preserve">PROG-1044 </t>
  </si>
  <si>
    <t>TO; CN; AT; AL; BI</t>
  </si>
  <si>
    <t>PROG-1045</t>
  </si>
  <si>
    <t>PREFETTURA DI SASSARI</t>
  </si>
  <si>
    <t>PROG-1046</t>
  </si>
  <si>
    <t>AN; AP; FM; MC; PU</t>
  </si>
  <si>
    <t>PROG-1047</t>
  </si>
  <si>
    <t>PREFETTURA DI CALTANISSETTA</t>
  </si>
  <si>
    <t>CL</t>
  </si>
  <si>
    <t>PROG-1049</t>
  </si>
  <si>
    <t>PREFETTURA DI LECCO</t>
  </si>
  <si>
    <t>LC</t>
  </si>
  <si>
    <t>PROG-1051</t>
  </si>
  <si>
    <t>PREFETTURA DI MANTOVA</t>
  </si>
  <si>
    <t>MN</t>
  </si>
  <si>
    <t>PROG-1053</t>
  </si>
  <si>
    <t xml:space="preserve">	MULTIAZIONE FVG 2021-27</t>
  </si>
  <si>
    <t>GO; PD; TS; UD</t>
  </si>
  <si>
    <t>PROG-1055</t>
  </si>
  <si>
    <t>PROG-1058</t>
  </si>
  <si>
    <t>PREFETTURA DI PALERMO</t>
  </si>
  <si>
    <t>PA</t>
  </si>
  <si>
    <t>PROG-1059</t>
  </si>
  <si>
    <t>PREFETTURA DI TREVISO</t>
  </si>
  <si>
    <t>TV</t>
  </si>
  <si>
    <t>PROG-1063</t>
  </si>
  <si>
    <t>PROG-1065</t>
  </si>
  <si>
    <t>PREFETTURA DI MONZA E BRIANZA</t>
  </si>
  <si>
    <t>PROG-1077</t>
  </si>
  <si>
    <t>PREFETTURA DI 
ASTI</t>
  </si>
  <si>
    <t>PROG-1079</t>
  </si>
  <si>
    <t>PREFETTURA DI AREZZO</t>
  </si>
  <si>
    <t>AR</t>
  </si>
  <si>
    <t>PROG-1081</t>
  </si>
  <si>
    <t>PREFETTURA DI PERUGIA</t>
  </si>
  <si>
    <t>PROG-1082</t>
  </si>
  <si>
    <t>PREFETTURA DI POTENZA</t>
  </si>
  <si>
    <t>PROG-1083</t>
  </si>
  <si>
    <t>PG; TR</t>
  </si>
  <si>
    <t>PROG-1087</t>
  </si>
  <si>
    <t>NP; CE; SA; AV; BN</t>
  </si>
  <si>
    <t>PROG-1092</t>
  </si>
  <si>
    <t>CZ, CS, KR, RC</t>
  </si>
  <si>
    <t>PROG-1096</t>
  </si>
  <si>
    <t>CB, IS</t>
  </si>
  <si>
    <t>PROG-1097</t>
  </si>
  <si>
    <t>BA, FG, LE, BR, TA, BT</t>
  </si>
  <si>
    <t>PROG-1098</t>
  </si>
  <si>
    <t>AQ; CH; PE; TE</t>
  </si>
  <si>
    <t>PROG-1100</t>
  </si>
  <si>
    <t>AG; CL; CT; en ME; PA; RG; SR; TP;</t>
  </si>
  <si>
    <t>PROG-1106</t>
  </si>
  <si>
    <t xml:space="preserve"> - </t>
  </si>
  <si>
    <t>PROG-1116</t>
  </si>
  <si>
    <t>PROG-1117</t>
  </si>
  <si>
    <t>TOT</t>
  </si>
  <si>
    <t>Inserire</t>
  </si>
  <si>
    <t>codice avviso</t>
  </si>
  <si>
    <t>ambito tematico di intervento</t>
  </si>
  <si>
    <t>Riorganizzare ordine colonne per blocchi tematici</t>
  </si>
  <si>
    <t>dati anagrafici progetto</t>
  </si>
  <si>
    <t>dati atto di selezione</t>
  </si>
  <si>
    <t>avanzamento finanziario</t>
  </si>
  <si>
    <t>avanzamento procedurale</t>
  </si>
  <si>
    <t>recapiti</t>
  </si>
  <si>
    <t>rimodulazioni</t>
  </si>
  <si>
    <t>monitoraggio</t>
  </si>
  <si>
    <t>OBIETTIVO SPECIFICO</t>
  </si>
  <si>
    <t>LOCALIZZAZIONE TERRITORIALE: 
REGIONE</t>
  </si>
  <si>
    <t>LOCALIZZAZIONE TERRITORIALE: 
PROVINCIA</t>
  </si>
  <si>
    <t>sì</t>
  </si>
  <si>
    <t xml:space="preserve">AQ </t>
  </si>
  <si>
    <t xml:space="preserve">CH </t>
  </si>
  <si>
    <t xml:space="preserve">PE </t>
  </si>
  <si>
    <t xml:space="preserve">TE </t>
  </si>
  <si>
    <t xml:space="preserve">MT </t>
  </si>
  <si>
    <t xml:space="preserve">PZ </t>
  </si>
  <si>
    <t xml:space="preserve">CZ </t>
  </si>
  <si>
    <t xml:space="preserve">CS </t>
  </si>
  <si>
    <t xml:space="preserve">KR </t>
  </si>
  <si>
    <t xml:space="preserve">RC </t>
  </si>
  <si>
    <t xml:space="preserve">VV </t>
  </si>
  <si>
    <t xml:space="preserve">AV </t>
  </si>
  <si>
    <t xml:space="preserve">BN </t>
  </si>
  <si>
    <t xml:space="preserve">CE </t>
  </si>
  <si>
    <t xml:space="preserve">NA </t>
  </si>
  <si>
    <t xml:space="preserve">SA </t>
  </si>
  <si>
    <t xml:space="preserve">BO </t>
  </si>
  <si>
    <t xml:space="preserve">FE </t>
  </si>
  <si>
    <t xml:space="preserve">FC </t>
  </si>
  <si>
    <t xml:space="preserve">MO </t>
  </si>
  <si>
    <t xml:space="preserve">PR </t>
  </si>
  <si>
    <t xml:space="preserve">PC </t>
  </si>
  <si>
    <t xml:space="preserve">RA </t>
  </si>
  <si>
    <t xml:space="preserve">RE </t>
  </si>
  <si>
    <t xml:space="preserve">RN </t>
  </si>
  <si>
    <t xml:space="preserve">GO </t>
  </si>
  <si>
    <t xml:space="preserve">PN </t>
  </si>
  <si>
    <t xml:space="preserve">TS </t>
  </si>
  <si>
    <t xml:space="preserve">UD </t>
  </si>
  <si>
    <t xml:space="preserve">FR </t>
  </si>
  <si>
    <t xml:space="preserve">LT </t>
  </si>
  <si>
    <t xml:space="preserve">Roma </t>
  </si>
  <si>
    <t xml:space="preserve">VT </t>
  </si>
  <si>
    <t xml:space="preserve">GE </t>
  </si>
  <si>
    <t xml:space="preserve">IM </t>
  </si>
  <si>
    <t xml:space="preserve">SP </t>
  </si>
  <si>
    <t xml:space="preserve">SV </t>
  </si>
  <si>
    <t xml:space="preserve">BG </t>
  </si>
  <si>
    <t xml:space="preserve">BS </t>
  </si>
  <si>
    <t xml:space="preserve">CO </t>
  </si>
  <si>
    <t xml:space="preserve">CR </t>
  </si>
  <si>
    <t xml:space="preserve">LC </t>
  </si>
  <si>
    <t xml:space="preserve">LO </t>
  </si>
  <si>
    <t xml:space="preserve">MN </t>
  </si>
  <si>
    <t xml:space="preserve">MI </t>
  </si>
  <si>
    <t xml:space="preserve">PV </t>
  </si>
  <si>
    <t xml:space="preserve">SO </t>
  </si>
  <si>
    <t xml:space="preserve">VA </t>
  </si>
  <si>
    <t xml:space="preserve">MB </t>
  </si>
  <si>
    <t xml:space="preserve">AN </t>
  </si>
  <si>
    <t xml:space="preserve">AP </t>
  </si>
  <si>
    <t xml:space="preserve">MC </t>
  </si>
  <si>
    <t xml:space="preserve">PU </t>
  </si>
  <si>
    <t xml:space="preserve">FM </t>
  </si>
  <si>
    <t xml:space="preserve">IS </t>
  </si>
  <si>
    <t xml:space="preserve">AL </t>
  </si>
  <si>
    <t xml:space="preserve">AT </t>
  </si>
  <si>
    <t xml:space="preserve">BI </t>
  </si>
  <si>
    <t xml:space="preserve">CN </t>
  </si>
  <si>
    <t xml:space="preserve">NO </t>
  </si>
  <si>
    <t xml:space="preserve">TO </t>
  </si>
  <si>
    <t xml:space="preserve">VB </t>
  </si>
  <si>
    <t xml:space="preserve">VC </t>
  </si>
  <si>
    <t xml:space="preserve">BA </t>
  </si>
  <si>
    <t xml:space="preserve">BR </t>
  </si>
  <si>
    <t xml:space="preserve">FG </t>
  </si>
  <si>
    <t xml:space="preserve">LE </t>
  </si>
  <si>
    <t xml:space="preserve">TA </t>
  </si>
  <si>
    <t xml:space="preserve">BT </t>
  </si>
  <si>
    <t xml:space="preserve">CA </t>
  </si>
  <si>
    <t xml:space="preserve">NU </t>
  </si>
  <si>
    <t xml:space="preserve">OR </t>
  </si>
  <si>
    <t xml:space="preserve">SS </t>
  </si>
  <si>
    <t xml:space="preserve">CI </t>
  </si>
  <si>
    <t xml:space="preserve">VS </t>
  </si>
  <si>
    <t xml:space="preserve">OG </t>
  </si>
  <si>
    <t xml:space="preserve">OT </t>
  </si>
  <si>
    <t xml:space="preserve">AG </t>
  </si>
  <si>
    <t xml:space="preserve">CL </t>
  </si>
  <si>
    <t xml:space="preserve">CT </t>
  </si>
  <si>
    <t xml:space="preserve">EN </t>
  </si>
  <si>
    <t xml:space="preserve">ME </t>
  </si>
  <si>
    <t xml:space="preserve">PA </t>
  </si>
  <si>
    <t xml:space="preserve">RG </t>
  </si>
  <si>
    <t xml:space="preserve">SR </t>
  </si>
  <si>
    <t xml:space="preserve">TP </t>
  </si>
  <si>
    <t xml:space="preserve">AR </t>
  </si>
  <si>
    <t xml:space="preserve">FI </t>
  </si>
  <si>
    <t xml:space="preserve">GR </t>
  </si>
  <si>
    <t xml:space="preserve">LI </t>
  </si>
  <si>
    <t xml:space="preserve">LU </t>
  </si>
  <si>
    <t xml:space="preserve">MS </t>
  </si>
  <si>
    <t xml:space="preserve">PI </t>
  </si>
  <si>
    <t xml:space="preserve">PT </t>
  </si>
  <si>
    <t xml:space="preserve">PO </t>
  </si>
  <si>
    <t xml:space="preserve">SI </t>
  </si>
  <si>
    <t xml:space="preserve">BZ </t>
  </si>
  <si>
    <t xml:space="preserve">TN </t>
  </si>
  <si>
    <t xml:space="preserve">PG </t>
  </si>
  <si>
    <t xml:space="preserve">TR </t>
  </si>
  <si>
    <t xml:space="preserve">AO </t>
  </si>
  <si>
    <t xml:space="preserve">BL </t>
  </si>
  <si>
    <t xml:space="preserve">PD </t>
  </si>
  <si>
    <t xml:space="preserve">RO </t>
  </si>
  <si>
    <t xml:space="preserve">TV </t>
  </si>
  <si>
    <t xml:space="preserve">VE </t>
  </si>
  <si>
    <t xml:space="preserve">VR </t>
  </si>
  <si>
    <t xml:space="preserve">VI </t>
  </si>
  <si>
    <t>OS</t>
  </si>
  <si>
    <t>Complementary pathways</t>
  </si>
  <si>
    <t>Supporto prefetture</t>
  </si>
  <si>
    <t>PROGRAMMA NAZIONALE FAMI 2021-2027 - INTERVENTI PIANIFICATI e DOTAZIONE FINANZIARIA</t>
  </si>
  <si>
    <t xml:space="preserve"> INTERVENTI ATTIVATI</t>
  </si>
  <si>
    <t>rev. 24/04/2024</t>
  </si>
  <si>
    <t>lett.</t>
  </si>
  <si>
    <t xml:space="preserve">Intervento  </t>
  </si>
  <si>
    <t>Titolare</t>
  </si>
  <si>
    <t>budget richiesto</t>
  </si>
  <si>
    <t>Budget</t>
  </si>
  <si>
    <t>TOT. OS</t>
  </si>
  <si>
    <t>% OS</t>
  </si>
  <si>
    <t>Sostegno operativo (sì /no)</t>
  </si>
  <si>
    <t>budget Sostegno operativo (quota CE)</t>
  </si>
  <si>
    <t>Codice di spesa (Allegato VI reg. 2021/1147)</t>
  </si>
  <si>
    <t>TOT. indicato nel PN v.2.2 del 2023 
(erroneamente calcolato da SFC)</t>
  </si>
  <si>
    <t>Totale budget OS</t>
  </si>
  <si>
    <t>Progetto / avviso</t>
  </si>
  <si>
    <t>Denominazione</t>
  </si>
  <si>
    <t xml:space="preserve">Data adozione </t>
  </si>
  <si>
    <t>%</t>
  </si>
  <si>
    <t>CLASSIFICAZIONE</t>
  </si>
  <si>
    <t>budget</t>
  </si>
  <si>
    <t xml:space="preserve">NOTE </t>
  </si>
  <si>
    <t>OS 1 ASILO</t>
  </si>
  <si>
    <t>a</t>
  </si>
  <si>
    <r>
      <rPr>
        <b/>
        <sz val="13"/>
        <color theme="1"/>
        <rFont val="Calibri"/>
        <family val="2"/>
        <scheme val="minor"/>
      </rPr>
      <t>Servizi informativi</t>
    </r>
    <r>
      <rPr>
        <sz val="13"/>
        <color theme="1"/>
        <rFont val="Calibri"/>
        <family val="2"/>
        <scheme val="minor"/>
      </rPr>
      <t xml:space="preserve"> per richiedenti e titolari </t>
    </r>
  </si>
  <si>
    <t>Min. Interno - Dir. Servizi</t>
  </si>
  <si>
    <t xml:space="preserve">003 Attuazione dell’acquis dell’Unione </t>
  </si>
  <si>
    <r>
      <t xml:space="preserve">- </t>
    </r>
    <r>
      <rPr>
        <b/>
        <sz val="13"/>
        <color theme="1"/>
        <rFont val="Calibri"/>
        <family val="2"/>
        <scheme val="minor"/>
      </rPr>
      <t>Formazione operatori per informativa migranti</t>
    </r>
    <r>
      <rPr>
        <sz val="13"/>
        <color theme="1"/>
        <rFont val="Calibri"/>
        <family val="2"/>
        <scheme val="minor"/>
      </rPr>
      <t xml:space="preserve">:  1.250 operatori formati (1,25M€), 
- </t>
    </r>
    <r>
      <rPr>
        <b/>
        <sz val="13"/>
        <color theme="1"/>
        <rFont val="Calibri"/>
        <family val="2"/>
        <scheme val="minor"/>
      </rPr>
      <t>Attivazione di servizi informativi</t>
    </r>
    <r>
      <rPr>
        <sz val="13"/>
        <color theme="1"/>
        <rFont val="Calibri"/>
        <family val="2"/>
        <scheme val="minor"/>
      </rPr>
      <t>: numero verde, one stop shop, 20 sportelli informativi  (2,25M€)</t>
    </r>
  </si>
  <si>
    <r>
      <t xml:space="preserve">- </t>
    </r>
    <r>
      <rPr>
        <b/>
        <sz val="12"/>
        <color theme="1"/>
        <rFont val="Calibri"/>
        <family val="2"/>
        <scheme val="minor"/>
      </rPr>
      <t>Formazione operatori per informativa migranti</t>
    </r>
    <r>
      <rPr>
        <sz val="12"/>
        <color theme="1"/>
        <rFont val="Calibri"/>
        <family val="2"/>
        <scheme val="minor"/>
      </rPr>
      <t xml:space="preserve">:  1.250 operatori formati (1,25M€), 
- </t>
    </r>
    <r>
      <rPr>
        <b/>
        <sz val="12"/>
        <color theme="1"/>
        <rFont val="Calibri"/>
        <family val="2"/>
        <scheme val="minor"/>
      </rPr>
      <t>Attivazione di servizi informativi</t>
    </r>
    <r>
      <rPr>
        <sz val="12"/>
        <color theme="1"/>
        <rFont val="Calibri"/>
        <family val="2"/>
        <scheme val="minor"/>
      </rPr>
      <t>: numero verde, one stop shop, 20 sportelli informativi  (2,25M€)</t>
    </r>
  </si>
  <si>
    <t>b</t>
  </si>
  <si>
    <r>
      <rPr>
        <b/>
        <sz val="13"/>
        <color theme="1"/>
        <rFont val="Calibri"/>
        <family val="2"/>
        <scheme val="minor"/>
      </rPr>
      <t xml:space="preserve">Potenziamento delle strutture dalla PS </t>
    </r>
    <r>
      <rPr>
        <sz val="13"/>
        <color theme="1"/>
        <rFont val="Calibri"/>
        <family val="2"/>
        <scheme val="minor"/>
      </rPr>
      <t>collegate al sistema nazionale di protezione dei richiedenti asilo</t>
    </r>
  </si>
  <si>
    <t>Min. Interno - Polizia di Stato</t>
  </si>
  <si>
    <t xml:space="preserve">007 Sostegno operativo </t>
  </si>
  <si>
    <r>
      <t xml:space="preserve">Interventi di rafforzamento strutturale e a supporto dell'organico (75M€): 
- </t>
    </r>
    <r>
      <rPr>
        <b/>
        <sz val="13"/>
        <color theme="1"/>
        <rFont val="Calibri"/>
        <family val="2"/>
        <scheme val="minor"/>
      </rPr>
      <t>personale aggiuntivo</t>
    </r>
    <r>
      <rPr>
        <sz val="13"/>
        <color theme="1"/>
        <rFont val="Calibri"/>
        <family val="2"/>
        <scheme val="minor"/>
      </rPr>
      <t xml:space="preserve">: 250 RU c/o Uffici immigrazione da impegnare nelle procedure connesse alla protezione internazionale (operatori specializzati, mediatori, etc)
- </t>
    </r>
    <r>
      <rPr>
        <b/>
        <sz val="13"/>
        <color theme="1"/>
        <rFont val="Calibri"/>
        <family val="2"/>
        <scheme val="minor"/>
      </rPr>
      <t>acquisto attrezzature</t>
    </r>
  </si>
  <si>
    <t>prog.</t>
  </si>
  <si>
    <t>MED.E.A. -Mediazione culturale E Ausilio agli Uffici Immigrazione</t>
  </si>
  <si>
    <t>Progetti del Ministero dell'Interno</t>
  </si>
  <si>
    <r>
      <t xml:space="preserve">Interventi di rafforzamento strutturale e a supporto dell'organico (75M€): 
- </t>
    </r>
    <r>
      <rPr>
        <b/>
        <sz val="12"/>
        <color theme="1"/>
        <rFont val="Calibri"/>
        <family val="2"/>
        <scheme val="minor"/>
      </rPr>
      <t>personale aggiuntivo</t>
    </r>
    <r>
      <rPr>
        <sz val="12"/>
        <color theme="1"/>
        <rFont val="Calibri"/>
        <family val="2"/>
        <scheme val="minor"/>
      </rPr>
      <t xml:space="preserve">: 250 RU c/o Uffici immigrazione da impegnare nelle procedure connesse alla protezione internazionale (operatori specializzati, mediatori, etc)
- </t>
    </r>
    <r>
      <rPr>
        <b/>
        <sz val="12"/>
        <color theme="1"/>
        <rFont val="Calibri"/>
        <family val="2"/>
        <scheme val="minor"/>
      </rPr>
      <t>acquisto attrezzature</t>
    </r>
  </si>
  <si>
    <t>c</t>
  </si>
  <si>
    <r>
      <t xml:space="preserve">Miglioramento della </t>
    </r>
    <r>
      <rPr>
        <i/>
        <sz val="13"/>
        <color theme="1"/>
        <rFont val="Calibri"/>
        <family val="2"/>
        <scheme val="minor"/>
      </rPr>
      <t xml:space="preserve">performance </t>
    </r>
    <r>
      <rPr>
        <sz val="13"/>
        <color theme="1"/>
        <rFont val="Calibri"/>
        <family val="2"/>
        <scheme val="minor"/>
      </rPr>
      <t xml:space="preserve">della </t>
    </r>
    <r>
      <rPr>
        <b/>
        <sz val="13"/>
        <color theme="1"/>
        <rFont val="Calibri"/>
        <family val="2"/>
        <scheme val="minor"/>
      </rPr>
      <t xml:space="preserve">Commissione Nazionale Asilo </t>
    </r>
    <r>
      <rPr>
        <sz val="13"/>
        <color theme="1"/>
        <rFont val="Calibri"/>
        <family val="2"/>
        <scheme val="minor"/>
      </rPr>
      <t xml:space="preserve">e della Commissioni Territoriali </t>
    </r>
  </si>
  <si>
    <t>Min. Interno - CNA</t>
  </si>
  <si>
    <t xml:space="preserve">002 Procedure di asilo </t>
  </si>
  <si>
    <r>
      <t xml:space="preserve">- </t>
    </r>
    <r>
      <rPr>
        <b/>
        <sz val="13"/>
        <color theme="1"/>
        <rFont val="Calibri"/>
        <family val="2"/>
        <scheme val="minor"/>
      </rPr>
      <t>personale aggiuntivo</t>
    </r>
    <r>
      <rPr>
        <sz val="13"/>
        <color theme="1"/>
        <rFont val="Calibri"/>
        <family val="2"/>
        <scheme val="minor"/>
      </rPr>
      <t xml:space="preserve">: 70 RU (18,5M€)
- </t>
    </r>
    <r>
      <rPr>
        <b/>
        <sz val="13"/>
        <color theme="1"/>
        <rFont val="Calibri"/>
        <family val="2"/>
        <scheme val="minor"/>
      </rPr>
      <t xml:space="preserve">formazione interna </t>
    </r>
    <r>
      <rPr>
        <sz val="13"/>
        <color theme="1"/>
        <rFont val="Calibri"/>
        <family val="2"/>
        <scheme val="minor"/>
      </rPr>
      <t xml:space="preserve">per 300 operatori e sostegno ai case worker (3,2M€)
- </t>
    </r>
    <r>
      <rPr>
        <b/>
        <sz val="13"/>
        <color theme="1"/>
        <rFont val="Calibri"/>
        <family val="2"/>
        <scheme val="minor"/>
      </rPr>
      <t xml:space="preserve">digitalizzazione procedure </t>
    </r>
    <r>
      <rPr>
        <sz val="13"/>
        <color theme="1"/>
        <rFont val="Calibri"/>
        <family val="2"/>
        <scheme val="minor"/>
      </rPr>
      <t>e attivazione strumentazione (5M€)</t>
    </r>
  </si>
  <si>
    <t>CNA</t>
  </si>
  <si>
    <t>Potenziamento Operativo (incremento personale)</t>
  </si>
  <si>
    <r>
      <t xml:space="preserve">- </t>
    </r>
    <r>
      <rPr>
        <b/>
        <sz val="12"/>
        <color theme="1"/>
        <rFont val="Calibri"/>
        <family val="2"/>
        <scheme val="minor"/>
      </rPr>
      <t>personale aggiuntivo</t>
    </r>
    <r>
      <rPr>
        <sz val="12"/>
        <color theme="1"/>
        <rFont val="Calibri"/>
        <family val="2"/>
        <scheme val="minor"/>
      </rPr>
      <t xml:space="preserve">: 70 RU (18,5M€)
- </t>
    </r>
    <r>
      <rPr>
        <b/>
        <sz val="12"/>
        <color theme="1"/>
        <rFont val="Calibri"/>
        <family val="2"/>
        <scheme val="minor"/>
      </rPr>
      <t xml:space="preserve">formazione interna </t>
    </r>
    <r>
      <rPr>
        <sz val="12"/>
        <color theme="1"/>
        <rFont val="Calibri"/>
        <family val="2"/>
        <scheme val="minor"/>
      </rPr>
      <t xml:space="preserve">per 300 operatori e sostegno ai case worker (3,2M€)
- </t>
    </r>
    <r>
      <rPr>
        <b/>
        <sz val="12"/>
        <color theme="1"/>
        <rFont val="Calibri"/>
        <family val="2"/>
        <scheme val="minor"/>
      </rPr>
      <t xml:space="preserve">digitalizzazione procedure </t>
    </r>
    <r>
      <rPr>
        <sz val="12"/>
        <color theme="1"/>
        <rFont val="Calibri"/>
        <family val="2"/>
        <scheme val="minor"/>
      </rPr>
      <t>e attivazione strumentazione (5M€)</t>
    </r>
  </si>
  <si>
    <t>d</t>
  </si>
  <si>
    <r>
      <t xml:space="preserve">Incremento della capacità di primissima accoglienza dei fenomeni legati al </t>
    </r>
    <r>
      <rPr>
        <b/>
        <sz val="13"/>
        <color theme="1"/>
        <rFont val="Calibri"/>
        <family val="2"/>
        <scheme val="minor"/>
      </rPr>
      <t xml:space="preserve">traffico di esseri umani </t>
    </r>
  </si>
  <si>
    <t xml:space="preserve">PCDM - Dipartimento Pari Opportunità </t>
  </si>
  <si>
    <t xml:space="preserve">005 Persone con esigenze di accoglienza e procedurali particolari </t>
  </si>
  <si>
    <t xml:space="preserve">sistema di accoglienza per persone vulnerabili potenziali vittime di tratta </t>
  </si>
  <si>
    <t>da pervenire</t>
  </si>
  <si>
    <t>da definire</t>
  </si>
  <si>
    <t>Progetti di altre Amministrazioni centrali</t>
  </si>
  <si>
    <r>
      <t>Potenziamento dei servizi erogati sull'asse casa e integrazione socio-economica a favore di titolari di protezione internazionale
-</t>
    </r>
    <r>
      <rPr>
        <b/>
        <sz val="13"/>
        <color rgb="FF000000"/>
        <rFont val="Calibri"/>
        <family val="2"/>
        <scheme val="minor"/>
      </rPr>
      <t xml:space="preserve"> target vulnerabili assistiti</t>
    </r>
    <r>
      <rPr>
        <sz val="13"/>
        <color rgb="FF000000"/>
        <rFont val="Calibri"/>
        <family val="2"/>
        <scheme val="minor"/>
      </rPr>
      <t xml:space="preserve">: 2.100  (38M€)
- prsone </t>
    </r>
    <r>
      <rPr>
        <b/>
        <sz val="13"/>
        <color rgb="FF000000"/>
        <rFont val="Calibri"/>
        <family val="2"/>
        <scheme val="minor"/>
      </rPr>
      <t xml:space="preserve">collocate in strutture </t>
    </r>
    <r>
      <rPr>
        <sz val="13"/>
        <color rgb="FF000000"/>
        <rFont val="Calibri"/>
        <family val="2"/>
        <scheme val="minor"/>
      </rPr>
      <t xml:space="preserve">dedicate alle vittime o potenziali vittime di tratta: 100 
- </t>
    </r>
    <r>
      <rPr>
        <b/>
        <sz val="13"/>
        <color rgb="FF000000"/>
        <rFont val="Calibri"/>
        <family val="2"/>
        <scheme val="minor"/>
      </rPr>
      <t>formazione operatori</t>
    </r>
    <r>
      <rPr>
        <sz val="13"/>
        <color rgb="FF000000"/>
        <rFont val="Calibri"/>
        <family val="2"/>
        <scheme val="minor"/>
      </rPr>
      <t>: 3360 (2M€)</t>
    </r>
  </si>
  <si>
    <t>Formazione operatori tratta</t>
  </si>
  <si>
    <r>
      <t>Potenziamento dei servizi erogati sull'asse casa e integrazione socio-economica a favore di titolari di protezione internazionale
-</t>
    </r>
    <r>
      <rPr>
        <b/>
        <sz val="12"/>
        <color rgb="FF000000"/>
        <rFont val="Calibri"/>
        <family val="2"/>
        <scheme val="minor"/>
      </rPr>
      <t xml:space="preserve"> target vulnerabili assistiti</t>
    </r>
    <r>
      <rPr>
        <sz val="12"/>
        <color rgb="FF000000"/>
        <rFont val="Calibri"/>
        <family val="2"/>
        <scheme val="minor"/>
      </rPr>
      <t xml:space="preserve">: 2.100  (38M€)
- prsone </t>
    </r>
    <r>
      <rPr>
        <b/>
        <sz val="12"/>
        <color rgb="FF000000"/>
        <rFont val="Calibri"/>
        <family val="2"/>
        <scheme val="minor"/>
      </rPr>
      <t xml:space="preserve">collocate in strutture </t>
    </r>
    <r>
      <rPr>
        <sz val="12"/>
        <color rgb="FF000000"/>
        <rFont val="Calibri"/>
        <family val="2"/>
        <scheme val="minor"/>
      </rPr>
      <t xml:space="preserve">dedicate alle vittime o potenziali vittime di tratta: 100 
- </t>
    </r>
    <r>
      <rPr>
        <b/>
        <sz val="12"/>
        <color rgb="FF000000"/>
        <rFont val="Calibri"/>
        <family val="2"/>
        <scheme val="minor"/>
      </rPr>
      <t>formazione operatori</t>
    </r>
    <r>
      <rPr>
        <sz val="12"/>
        <color rgb="FF000000"/>
        <rFont val="Calibri"/>
        <family val="2"/>
        <scheme val="minor"/>
      </rPr>
      <t>: 3360 (2M€)</t>
    </r>
  </si>
  <si>
    <t>e</t>
  </si>
  <si>
    <r>
      <t xml:space="preserve">Implementazione della presa in carico delle vulnerabilità in accoglienza da parte dei </t>
    </r>
    <r>
      <rPr>
        <b/>
        <sz val="13"/>
        <color theme="1"/>
        <rFont val="Calibri"/>
        <family val="2"/>
        <scheme val="minor"/>
      </rPr>
      <t xml:space="preserve">servizi sanitari </t>
    </r>
    <r>
      <rPr>
        <sz val="13"/>
        <color theme="1"/>
        <rFont val="Calibri"/>
        <family val="2"/>
        <scheme val="minor"/>
      </rPr>
      <t xml:space="preserve">sul territorio </t>
    </r>
  </si>
  <si>
    <t>Min. Interno - Dir. Politiche</t>
  </si>
  <si>
    <r>
      <t xml:space="preserve"> - attività di </t>
    </r>
    <r>
      <rPr>
        <b/>
        <sz val="13"/>
        <rFont val="Calibri"/>
        <family val="2"/>
        <scheme val="minor"/>
      </rPr>
      <t xml:space="preserve">presa in carico </t>
    </r>
    <r>
      <rPr>
        <sz val="13"/>
        <rFont val="Calibri"/>
        <family val="2"/>
        <scheme val="minor"/>
      </rPr>
      <t xml:space="preserve">per </t>
    </r>
    <r>
      <rPr>
        <b/>
        <sz val="13"/>
        <rFont val="Calibri"/>
        <family val="2"/>
        <scheme val="minor"/>
      </rPr>
      <t>target vulnerabili</t>
    </r>
    <r>
      <rPr>
        <sz val="13"/>
        <rFont val="Calibri"/>
        <family val="2"/>
        <scheme val="minor"/>
      </rPr>
      <t xml:space="preserve">: n.14.000, (39,25M€)
-  </t>
    </r>
    <r>
      <rPr>
        <b/>
        <sz val="13"/>
        <rFont val="Calibri"/>
        <family val="2"/>
        <scheme val="minor"/>
      </rPr>
      <t>formazione operatori</t>
    </r>
    <r>
      <rPr>
        <sz val="13"/>
        <rFont val="Calibri"/>
        <family val="2"/>
        <scheme val="minor"/>
      </rPr>
      <t xml:space="preserve">: n.400
- </t>
    </r>
    <r>
      <rPr>
        <b/>
        <sz val="13"/>
        <rFont val="Calibri"/>
        <family val="2"/>
        <scheme val="minor"/>
      </rPr>
      <t xml:space="preserve">formazione operatori </t>
    </r>
    <r>
      <rPr>
        <sz val="13"/>
        <rFont val="Calibri"/>
        <family val="2"/>
        <scheme val="minor"/>
      </rPr>
      <t xml:space="preserve">per applicazione del metodo olistico per determinazione della minore età: n.126 (750k€)
- </t>
    </r>
    <r>
      <rPr>
        <b/>
        <sz val="13"/>
        <rFont val="Calibri"/>
        <family val="2"/>
        <scheme val="minor"/>
      </rPr>
      <t xml:space="preserve">Protocollo nazionale </t>
    </r>
    <r>
      <rPr>
        <sz val="13"/>
        <rFont val="Calibri"/>
        <family val="2"/>
        <scheme val="minor"/>
      </rPr>
      <t xml:space="preserve">per la presa in carico delle vulnerabilità e raccordo tra sistema di accoglienza e SSN; </t>
    </r>
  </si>
  <si>
    <t xml:space="preserve">Min. Interno - Dir. Politiche </t>
  </si>
  <si>
    <t>Piani regionali salute</t>
  </si>
  <si>
    <t>Avvisi pubblici dell'Autorità di Gestione</t>
  </si>
  <si>
    <r>
      <t xml:space="preserve"> - attività di </t>
    </r>
    <r>
      <rPr>
        <b/>
        <sz val="12"/>
        <rFont val="Calibri"/>
        <family val="2"/>
        <scheme val="minor"/>
      </rPr>
      <t xml:space="preserve">presa in carico </t>
    </r>
    <r>
      <rPr>
        <sz val="12"/>
        <rFont val="Calibri"/>
        <family val="2"/>
        <scheme val="minor"/>
      </rPr>
      <t xml:space="preserve">per </t>
    </r>
    <r>
      <rPr>
        <b/>
        <sz val="12"/>
        <rFont val="Calibri"/>
        <family val="2"/>
        <scheme val="minor"/>
      </rPr>
      <t>target vulnerabili</t>
    </r>
    <r>
      <rPr>
        <sz val="12"/>
        <rFont val="Calibri"/>
        <family val="2"/>
        <scheme val="minor"/>
      </rPr>
      <t xml:space="preserve">: n.14.000, (39,25M€)
-  </t>
    </r>
    <r>
      <rPr>
        <b/>
        <sz val="12"/>
        <rFont val="Calibri"/>
        <family val="2"/>
        <scheme val="minor"/>
      </rPr>
      <t>formazione operatori</t>
    </r>
    <r>
      <rPr>
        <sz val="12"/>
        <rFont val="Calibri"/>
        <family val="2"/>
        <scheme val="minor"/>
      </rPr>
      <t xml:space="preserve">: n.400
- </t>
    </r>
    <r>
      <rPr>
        <b/>
        <sz val="12"/>
        <rFont val="Calibri"/>
        <family val="2"/>
        <scheme val="minor"/>
      </rPr>
      <t xml:space="preserve">formazione operatori </t>
    </r>
    <r>
      <rPr>
        <sz val="12"/>
        <rFont val="Calibri"/>
        <family val="2"/>
        <scheme val="minor"/>
      </rPr>
      <t xml:space="preserve">per applicazione del metodo olistico per determinazione della minore età: n.126 (750k€)
- </t>
    </r>
    <r>
      <rPr>
        <b/>
        <sz val="12"/>
        <rFont val="Calibri"/>
        <family val="2"/>
        <scheme val="minor"/>
      </rPr>
      <t xml:space="preserve">Protocollo nazionale </t>
    </r>
    <r>
      <rPr>
        <sz val="12"/>
        <rFont val="Calibri"/>
        <family val="2"/>
        <scheme val="minor"/>
      </rPr>
      <t xml:space="preserve">per la presa in carico delle vulnerabilità e raccordo tra sistema di accoglienza e SSN; </t>
    </r>
  </si>
  <si>
    <t>INMP</t>
  </si>
  <si>
    <t>Progetto per identificazione precoce e presa in carico</t>
  </si>
  <si>
    <t>f</t>
  </si>
  <si>
    <r>
      <t xml:space="preserve">Promozione </t>
    </r>
    <r>
      <rPr>
        <b/>
        <sz val="13"/>
        <color theme="1"/>
        <rFont val="Calibri"/>
        <family val="2"/>
        <scheme val="minor"/>
      </rPr>
      <t>dell’autonomia</t>
    </r>
    <r>
      <rPr>
        <sz val="13"/>
        <color theme="1"/>
        <rFont val="Calibri"/>
        <family val="2"/>
        <scheme val="minor"/>
      </rPr>
      <t xml:space="preserve"> sociale ed economica dei rifugiati </t>
    </r>
  </si>
  <si>
    <t>Min. Interno - Dir. Politiche 
(in collaborazione con Servizio centrale)</t>
  </si>
  <si>
    <r>
      <t xml:space="preserve"> servizi di </t>
    </r>
    <r>
      <rPr>
        <b/>
        <sz val="13"/>
        <color theme="1"/>
        <rFont val="Calibri"/>
        <family val="2"/>
        <scheme val="minor"/>
      </rPr>
      <t>supporto all'autonomia</t>
    </r>
    <r>
      <rPr>
        <sz val="13"/>
        <color theme="1"/>
        <rFont val="Calibri"/>
        <family val="2"/>
        <scheme val="minor"/>
      </rPr>
      <t xml:space="preserve"> per titolari di protezione internazionale usciti da circuito di accoglienza: n.39.000 (80M€)</t>
    </r>
  </si>
  <si>
    <t>Autonomia titolari di protezione</t>
  </si>
  <si>
    <r>
      <t xml:space="preserve"> servizi di </t>
    </r>
    <r>
      <rPr>
        <b/>
        <sz val="12"/>
        <color theme="1"/>
        <rFont val="Calibri"/>
        <family val="2"/>
        <scheme val="minor"/>
      </rPr>
      <t>supporto all'autonomia</t>
    </r>
    <r>
      <rPr>
        <sz val="12"/>
        <color theme="1"/>
        <rFont val="Calibri"/>
        <family val="2"/>
        <scheme val="minor"/>
      </rPr>
      <t xml:space="preserve"> per titolari di protezione internazionale usciti da circuito di accoglienza: n.39.000 (80M€)</t>
    </r>
  </si>
  <si>
    <t>g</t>
  </si>
  <si>
    <r>
      <rPr>
        <b/>
        <sz val="13"/>
        <color theme="1"/>
        <rFont val="Calibri"/>
        <family val="2"/>
        <scheme val="minor"/>
      </rPr>
      <t xml:space="preserve">Potenziamento delle strutture </t>
    </r>
    <r>
      <rPr>
        <sz val="13"/>
        <color theme="1"/>
        <rFont val="Calibri"/>
        <family val="2"/>
        <scheme val="minor"/>
      </rPr>
      <t>del DLCI preposte alla gestione del Sistema Nazionale di Accoglienza e Protezione</t>
    </r>
  </si>
  <si>
    <r>
      <rPr>
        <b/>
        <sz val="13"/>
        <rFont val="Calibri"/>
        <family val="2"/>
        <scheme val="minor"/>
      </rPr>
      <t xml:space="preserve">Incremento personale </t>
    </r>
    <r>
      <rPr>
        <sz val="13"/>
        <rFont val="Calibri"/>
        <family val="2"/>
        <scheme val="minor"/>
      </rPr>
      <t>in carico presso diversi uffici della Direzione Centrale servizi
- 10 RU Ufficio Dublino (3M€)
- 4 RU per Ufficio Centri accoglienza, identificazione e monitoraggio (1,2M€)
- 6 RU per Ufficio MSNA e asilo (1,8M€)</t>
    </r>
  </si>
  <si>
    <t>Direzione Servizi Civili</t>
  </si>
  <si>
    <t>Potenziamento Operativo (incremento personale Direzione)</t>
  </si>
  <si>
    <r>
      <rPr>
        <b/>
        <sz val="12"/>
        <rFont val="Calibri"/>
        <family val="2"/>
        <scheme val="minor"/>
      </rPr>
      <t xml:space="preserve">Incremento personale </t>
    </r>
    <r>
      <rPr>
        <sz val="12"/>
        <rFont val="Calibri"/>
        <family val="2"/>
        <scheme val="minor"/>
      </rPr>
      <t>in carico presso diversi uffici della Direzione Centrale servizi
- 10 RU Ufficio Dublino (3M€)
- 4 RU per Ufficio Centri accoglienza, identificazione e monitoraggio (1,2M€)
- 6 RU per Ufficio MSNA e asilo (1,8M€)</t>
    </r>
  </si>
  <si>
    <t>h.1</t>
  </si>
  <si>
    <r>
      <t xml:space="preserve">Potenziamento dei servizi a favore dei MSNA al </t>
    </r>
    <r>
      <rPr>
        <b/>
        <sz val="13"/>
        <color theme="1"/>
        <rFont val="Calibri"/>
        <family val="2"/>
        <scheme val="minor"/>
      </rPr>
      <t>primissimo arrivo</t>
    </r>
  </si>
  <si>
    <t xml:space="preserve">004 Minori migranti </t>
  </si>
  <si>
    <r>
      <t xml:space="preserve">- </t>
    </r>
    <r>
      <rPr>
        <b/>
        <sz val="13"/>
        <color theme="1"/>
        <rFont val="Calibri"/>
        <family val="2"/>
        <scheme val="minor"/>
      </rPr>
      <t xml:space="preserve">1000 posti per primissima accoglienza MSNA </t>
    </r>
    <r>
      <rPr>
        <sz val="13"/>
        <color theme="1"/>
        <rFont val="Calibri"/>
        <family val="2"/>
        <scheme val="minor"/>
      </rPr>
      <t>+ 5 anni (100M€)</t>
    </r>
  </si>
  <si>
    <t>Potenziamento dei servizi a favore dei MSNA (750 posti)</t>
  </si>
  <si>
    <r>
      <t xml:space="preserve">- </t>
    </r>
    <r>
      <rPr>
        <b/>
        <sz val="12"/>
        <color theme="1"/>
        <rFont val="Calibri"/>
        <family val="2"/>
        <scheme val="minor"/>
      </rPr>
      <t xml:space="preserve">1000 posti per primissima accoglienza MSNA </t>
    </r>
    <r>
      <rPr>
        <sz val="12"/>
        <color theme="1"/>
        <rFont val="Calibri"/>
        <family val="2"/>
        <scheme val="minor"/>
      </rPr>
      <t>+ 5 anni (100M€)</t>
    </r>
  </si>
  <si>
    <t>Potenziamento dei servizi a favore dei MSNA (250 posti)</t>
  </si>
  <si>
    <t>h.2</t>
  </si>
  <si>
    <r>
      <rPr>
        <b/>
        <sz val="13"/>
        <color theme="1"/>
        <rFont val="Calibri"/>
        <family val="2"/>
        <scheme val="minor"/>
      </rPr>
      <t xml:space="preserve">Incremento della capacità recettiva </t>
    </r>
    <r>
      <rPr>
        <sz val="13"/>
        <color theme="1"/>
        <rFont val="Calibri"/>
        <family val="2"/>
        <scheme val="minor"/>
      </rPr>
      <t>del sistema di protezione per la categoria MSNA</t>
    </r>
  </si>
  <si>
    <r>
      <t xml:space="preserve">- Prosecuzione biennale di 96 progetti di </t>
    </r>
    <r>
      <rPr>
        <b/>
        <sz val="13"/>
        <color theme="1"/>
        <rFont val="Calibri"/>
        <family val="2"/>
        <scheme val="minor"/>
      </rPr>
      <t>accoglienza per MSNA f</t>
    </r>
    <r>
      <rPr>
        <sz val="13"/>
        <color theme="1"/>
        <rFont val="Calibri"/>
        <family val="2"/>
        <scheme val="minor"/>
      </rPr>
      <t>inanziati da FAMI 2014-2020: 1532 posti  per 2 anni, (68M€)</t>
    </r>
  </si>
  <si>
    <r>
      <t xml:space="preserve">- Prosecuzione biennale di 96 progetti di </t>
    </r>
    <r>
      <rPr>
        <b/>
        <sz val="12"/>
        <color theme="1"/>
        <rFont val="Calibri"/>
        <family val="2"/>
        <scheme val="minor"/>
      </rPr>
      <t>accoglienza per MSNA f</t>
    </r>
    <r>
      <rPr>
        <sz val="12"/>
        <color theme="1"/>
        <rFont val="Calibri"/>
        <family val="2"/>
        <scheme val="minor"/>
      </rPr>
      <t>inanziati da FAMI 2014-2020: 1532 posti  per 2 anni, (68M€)</t>
    </r>
  </si>
  <si>
    <t>i</t>
  </si>
  <si>
    <r>
      <t xml:space="preserve">Potenziamento delle procedure e delle strutture legate al </t>
    </r>
    <r>
      <rPr>
        <b/>
        <sz val="13"/>
        <color theme="1"/>
        <rFont val="Calibri"/>
        <family val="2"/>
        <scheme val="minor"/>
      </rPr>
      <t xml:space="preserve">reinsediamento e alle ammissioni umanitarie </t>
    </r>
  </si>
  <si>
    <t>Min Interno - Dir. Servizi - Uff.Relaz. Internaz</t>
  </si>
  <si>
    <t xml:space="preserve">006 Reinsediamento </t>
  </si>
  <si>
    <r>
      <t xml:space="preserve"> '- </t>
    </r>
    <r>
      <rPr>
        <b/>
        <sz val="13"/>
        <color theme="1"/>
        <rFont val="Calibri"/>
        <family val="2"/>
        <scheme val="minor"/>
      </rPr>
      <t xml:space="preserve">Potenziamento Ufficio Resettlement </t>
    </r>
    <r>
      <rPr>
        <sz val="13"/>
        <color theme="1"/>
        <rFont val="Calibri"/>
        <family val="2"/>
        <scheme val="minor"/>
      </rPr>
      <t xml:space="preserve">4.380.000€ ripartiti in 
PERSONALE: 6 consulenti esterni x 7 anni (2.562.000€); INTERPRETI: 300 h/anno x 7 anni (73.500€); 
VIAGGI: 544.500€; 
1 programma pilota di private sponsorship (incluso rapporto di valutazione) 700.000€; 
Sviluppo strumenti digitali per un totale di 500.000€
- 10 interventi di </t>
    </r>
    <r>
      <rPr>
        <b/>
        <sz val="13"/>
        <color theme="1"/>
        <rFont val="Calibri"/>
        <family val="2"/>
        <scheme val="minor"/>
      </rPr>
      <t xml:space="preserve">capacity building </t>
    </r>
    <r>
      <rPr>
        <sz val="13"/>
        <color theme="1"/>
        <rFont val="Calibri"/>
        <family val="2"/>
        <scheme val="minor"/>
      </rPr>
      <t>per un totale di  100.000€</t>
    </r>
  </si>
  <si>
    <t>Min. Interno - Dir. Servizi - Ufficio II Relazioni Internaz.</t>
  </si>
  <si>
    <t>Prog. Ufficio Resettlment</t>
  </si>
  <si>
    <r>
      <t xml:space="preserve"> '- </t>
    </r>
    <r>
      <rPr>
        <b/>
        <sz val="12"/>
        <color theme="1"/>
        <rFont val="Calibri"/>
        <family val="2"/>
        <scheme val="minor"/>
      </rPr>
      <t xml:space="preserve">Potenziamento Ufficio Resettlement </t>
    </r>
    <r>
      <rPr>
        <sz val="12"/>
        <color theme="1"/>
        <rFont val="Calibri"/>
        <family val="2"/>
        <scheme val="minor"/>
      </rPr>
      <t xml:space="preserve">4.380.000€ ripartiti in 
PERSONALE: 6 consulenti esterni x 7 anni (2.562.000€); INTERPRETI: 300 h/anno x 7 anni (73.500€); 
VIAGGI: 544.500€; 
1 programma pilota di private sponsorship (incluso rapporto di valutazione) 700.000€; 
Sviluppo strumenti digitali per un totale di 500.000€
- 10 interventi di </t>
    </r>
    <r>
      <rPr>
        <b/>
        <sz val="12"/>
        <color theme="1"/>
        <rFont val="Calibri"/>
        <family val="2"/>
        <scheme val="minor"/>
      </rPr>
      <t xml:space="preserve">capacity building </t>
    </r>
    <r>
      <rPr>
        <sz val="12"/>
        <color theme="1"/>
        <rFont val="Calibri"/>
        <family val="2"/>
        <scheme val="minor"/>
      </rPr>
      <t>per un totale di  100.000€</t>
    </r>
  </si>
  <si>
    <t>Uffcio Relazioni Internazionali</t>
  </si>
  <si>
    <t>j</t>
  </si>
  <si>
    <r>
      <rPr>
        <b/>
        <sz val="13"/>
        <color theme="1"/>
        <rFont val="Calibri"/>
        <family val="2"/>
        <scheme val="minor"/>
      </rPr>
      <t xml:space="preserve">Personale consolare </t>
    </r>
    <r>
      <rPr>
        <sz val="13"/>
        <color theme="1"/>
        <rFont val="Calibri"/>
        <family val="2"/>
        <scheme val="minor"/>
      </rPr>
      <t>per corridoi umanitari</t>
    </r>
  </si>
  <si>
    <t>MAECI</t>
  </si>
  <si>
    <r>
      <rPr>
        <b/>
        <sz val="13"/>
        <color theme="1"/>
        <rFont val="Calibri"/>
        <family val="2"/>
        <scheme val="minor"/>
      </rPr>
      <t xml:space="preserve"> incremento personale </t>
    </r>
    <r>
      <rPr>
        <sz val="13"/>
        <color theme="1"/>
        <rFont val="Calibri"/>
        <family val="2"/>
        <scheme val="minor"/>
      </rPr>
      <t>per corridoi umanitari: 7 RU per 6 anni (720k€)</t>
    </r>
  </si>
  <si>
    <r>
      <rPr>
        <b/>
        <sz val="12"/>
        <color theme="1"/>
        <rFont val="Calibri"/>
        <family val="2"/>
        <scheme val="minor"/>
      </rPr>
      <t xml:space="preserve"> incremento personale </t>
    </r>
    <r>
      <rPr>
        <sz val="12"/>
        <color theme="1"/>
        <rFont val="Calibri"/>
        <family val="2"/>
        <scheme val="minor"/>
      </rPr>
      <t>per corridoi umanitari: 7 RU per 6 anni (720k€)</t>
    </r>
  </si>
  <si>
    <t>OS 2 Migrazione legale e integrazione</t>
  </si>
  <si>
    <t>a.1</t>
  </si>
  <si>
    <r>
      <rPr>
        <b/>
        <sz val="13"/>
        <color theme="1"/>
        <rFont val="Calibri"/>
        <family val="2"/>
        <scheme val="minor"/>
      </rPr>
      <t xml:space="preserve">Capacity building </t>
    </r>
    <r>
      <rPr>
        <sz val="13"/>
        <color theme="1"/>
        <rFont val="Calibri"/>
        <family val="2"/>
        <scheme val="minor"/>
      </rPr>
      <t xml:space="preserve">e </t>
    </r>
    <r>
      <rPr>
        <sz val="13"/>
        <color theme="1"/>
        <rFont val="Times New Roman"/>
        <family val="1"/>
      </rPr>
      <t>qualificazione degli uffici pubblici</t>
    </r>
  </si>
  <si>
    <t xml:space="preserve">001 Sviluppo di strategie di integrazione </t>
  </si>
  <si>
    <r>
      <t>-</t>
    </r>
    <r>
      <rPr>
        <b/>
        <sz val="13"/>
        <color theme="1"/>
        <rFont val="Calibri"/>
        <family val="2"/>
        <scheme val="minor"/>
      </rPr>
      <t xml:space="preserve"> Progetto nazionale ANCI </t>
    </r>
    <r>
      <rPr>
        <sz val="13"/>
        <color theme="1"/>
        <rFont val="Calibri"/>
        <family val="2"/>
        <scheme val="minor"/>
      </rPr>
      <t>per formazione operatori dei Comuni inseriti nella rete dell'accoglienza: 15M, successivamente incrementato a 20M€ (Lgnet 3 + formaz. operatori)
-</t>
    </r>
    <r>
      <rPr>
        <b/>
        <sz val="13"/>
        <color theme="1"/>
        <rFont val="Calibri"/>
        <family val="2"/>
        <scheme val="minor"/>
      </rPr>
      <t xml:space="preserve"> Progetti attuati da Prefetture </t>
    </r>
    <r>
      <rPr>
        <sz val="13"/>
        <color theme="1"/>
        <rFont val="Calibri"/>
        <family val="2"/>
        <scheme val="minor"/>
      </rPr>
      <t xml:space="preserve">per qualificazione servizi rivolti a migranti: 15M€: innalzato a 20M€
- Progetto di formazione per le prefetture: 5M€: annullato. (allocati su avviso per prefetture)
- Prog. di </t>
    </r>
    <r>
      <rPr>
        <b/>
        <sz val="13"/>
        <color theme="1"/>
        <rFont val="Calibri"/>
        <family val="2"/>
        <scheme val="minor"/>
      </rPr>
      <t xml:space="preserve">supporto a prefetture </t>
    </r>
    <r>
      <rPr>
        <sz val="13"/>
        <color theme="1"/>
        <rFont val="Calibri"/>
        <family val="2"/>
        <scheme val="minor"/>
      </rPr>
      <t xml:space="preserve">per progettazione  FAMI e monitoraggio servizi per attuazione Piano nazionale integrazione (10,5M): diminuito a 4M€ (residui allocati su  prog. rapporto statistico + circolare prefetture)
- </t>
    </r>
    <r>
      <rPr>
        <b/>
        <sz val="13"/>
        <color theme="1"/>
        <rFont val="Calibri"/>
        <family val="2"/>
        <scheme val="minor"/>
      </rPr>
      <t xml:space="preserve">rapporti statistici </t>
    </r>
    <r>
      <rPr>
        <sz val="13"/>
        <color theme="1"/>
        <rFont val="Calibri"/>
        <family val="2"/>
        <scheme val="minor"/>
      </rPr>
      <t xml:space="preserve">nazionali su migrazione (budget preventivato: 2M€, effettivo 4,7M€)
</t>
    </r>
    <r>
      <rPr>
        <b/>
        <sz val="13"/>
        <color theme="1"/>
        <rFont val="Calibri"/>
        <family val="2"/>
        <scheme val="minor"/>
      </rPr>
      <t xml:space="preserve">- Avvisi </t>
    </r>
    <r>
      <rPr>
        <sz val="13"/>
        <color theme="1"/>
        <rFont val="Calibri"/>
        <family val="2"/>
        <scheme val="minor"/>
      </rPr>
      <t>inizalmente non previsti da PN: tutela vulnerabilità minori (9M€, resi disponibili da Min Istruzione) e Inclusione finanziaria (2,4M€)</t>
    </r>
  </si>
  <si>
    <t>Dir. Politiche - AdG FAMI</t>
  </si>
  <si>
    <r>
      <t>-</t>
    </r>
    <r>
      <rPr>
        <b/>
        <sz val="12"/>
        <color theme="1"/>
        <rFont val="Calibri"/>
        <family val="2"/>
        <scheme val="minor"/>
      </rPr>
      <t xml:space="preserve"> Progetto nazionale ANCI - LGNet3 </t>
    </r>
    <r>
      <rPr>
        <sz val="12"/>
        <color theme="1"/>
        <rFont val="Calibri"/>
        <family val="2"/>
        <scheme val="minor"/>
      </rPr>
      <t>per formazione operatori dei Comuni inseriti nella rete dell'accoglienza: 15M, successivamente incrementato a 38.480.630,04 M€ (Lgnet 3 + formaz. operatori)
-</t>
    </r>
    <r>
      <rPr>
        <b/>
        <sz val="12"/>
        <color theme="1"/>
        <rFont val="Calibri"/>
        <family val="2"/>
        <scheme val="minor"/>
      </rPr>
      <t xml:space="preserve"> Progetti attuati da Prefetture </t>
    </r>
    <r>
      <rPr>
        <sz val="12"/>
        <color theme="1"/>
        <rFont val="Calibri"/>
        <family val="2"/>
        <scheme val="minor"/>
      </rPr>
      <t xml:space="preserve">per qualificazione servizi rivolti a migranti: 15M€: innalzato a 20M€
- Progetto di formazione per le prefetture: 5M€: annullato. (allocati su avviso per prefetture)
- Prog. di </t>
    </r>
    <r>
      <rPr>
        <b/>
        <sz val="12"/>
        <color theme="1"/>
        <rFont val="Calibri"/>
        <family val="2"/>
        <scheme val="minor"/>
      </rPr>
      <t xml:space="preserve">supporto a prefetture </t>
    </r>
    <r>
      <rPr>
        <sz val="12"/>
        <color theme="1"/>
        <rFont val="Calibri"/>
        <family val="2"/>
        <scheme val="minor"/>
      </rPr>
      <t xml:space="preserve">per progettazione  FAMI e monitoraggio servizi per attuazione Piano nazionale integrazione (10,5M): diminuito a 4M€ (residui allocati su  prog. rapporto statistico + circolare prefetture)
- </t>
    </r>
    <r>
      <rPr>
        <b/>
        <sz val="12"/>
        <color theme="1"/>
        <rFont val="Calibri"/>
        <family val="2"/>
        <scheme val="minor"/>
      </rPr>
      <t xml:space="preserve">rapporti statistici </t>
    </r>
    <r>
      <rPr>
        <sz val="12"/>
        <color theme="1"/>
        <rFont val="Calibri"/>
        <family val="2"/>
        <scheme val="minor"/>
      </rPr>
      <t xml:space="preserve">nazionali su migrazione (budget preventivato: 2M€, effettivo 4,7M€)
</t>
    </r>
    <r>
      <rPr>
        <b/>
        <sz val="12"/>
        <color theme="1"/>
        <rFont val="Calibri"/>
        <family val="2"/>
        <scheme val="minor"/>
      </rPr>
      <t xml:space="preserve">- Avvisi </t>
    </r>
    <r>
      <rPr>
        <sz val="12"/>
        <color theme="1"/>
        <rFont val="Calibri"/>
        <family val="2"/>
        <scheme val="minor"/>
      </rPr>
      <t>inizalmente non previsti da PN: tutela vulnerabilità minori (9M€, resi disponibili da Min Istruzione) e Inclusione finanziaria (2,4M€)</t>
    </r>
  </si>
  <si>
    <t xml:space="preserve">Avviso </t>
  </si>
  <si>
    <t>Qualificazione e rafforzamento delle Prefetture</t>
  </si>
  <si>
    <t>Osservatorio per il  monitoraggio formazione linguistica</t>
  </si>
  <si>
    <t>Qualificazione servizi territoriali rivolti a minori vulnerabili</t>
  </si>
  <si>
    <r>
      <t xml:space="preserve">Qualificazione e rafforzamento dei servizi pubblici </t>
    </r>
    <r>
      <rPr>
        <i/>
        <sz val="13"/>
        <color theme="1"/>
        <rFont val="Calibri"/>
        <family val="2"/>
        <scheme val="minor"/>
      </rPr>
      <t>Capacity Building</t>
    </r>
  </si>
  <si>
    <t>Min. Interno - Dir. Politiche + ANCI</t>
  </si>
  <si>
    <t>ANCI</t>
  </si>
  <si>
    <t xml:space="preserve">prog. </t>
  </si>
  <si>
    <t>LGNET3</t>
  </si>
  <si>
    <t>a.2</t>
  </si>
  <si>
    <t>Rafforzamento degli uffici pubblici</t>
  </si>
  <si>
    <t>Min. Interno - Dir. Cittadinanza</t>
  </si>
  <si>
    <t xml:space="preserve">012 Sostegno operativo </t>
  </si>
  <si>
    <r>
      <t xml:space="preserve">- </t>
    </r>
    <r>
      <rPr>
        <b/>
        <sz val="13"/>
        <color theme="1"/>
        <rFont val="Calibri"/>
        <family val="2"/>
        <scheme val="minor"/>
      </rPr>
      <t>Personale aggiuntivo c/o le prefetture</t>
    </r>
    <r>
      <rPr>
        <sz val="13"/>
        <color theme="1"/>
        <rFont val="Calibri"/>
        <family val="2"/>
        <scheme val="minor"/>
      </rPr>
      <t xml:space="preserve">: 120RU (36M€-1,7M€ provvisoriamente decurtati come da accordi contabili con CE)
'- </t>
    </r>
    <r>
      <rPr>
        <b/>
        <sz val="13"/>
        <color theme="1"/>
        <rFont val="Calibri"/>
        <family val="2"/>
        <scheme val="minor"/>
      </rPr>
      <t xml:space="preserve">Personale aggiuntivo c/o  rappresentanze consolari estere </t>
    </r>
    <r>
      <rPr>
        <sz val="13"/>
        <color theme="1"/>
        <rFont val="Calibri"/>
        <family val="2"/>
        <scheme val="minor"/>
      </rPr>
      <t xml:space="preserve">MAECI per ricongiungimenti e migrazionale legale: 7 RU (312.215,28€)
- Incremento </t>
    </r>
    <r>
      <rPr>
        <b/>
        <sz val="13"/>
        <color theme="1"/>
        <rFont val="Calibri"/>
        <family val="2"/>
        <scheme val="minor"/>
      </rPr>
      <t>organico DC Cittadinanza:</t>
    </r>
    <r>
      <rPr>
        <sz val="13"/>
        <color theme="1"/>
        <rFont val="Calibri"/>
        <family val="2"/>
        <scheme val="minor"/>
      </rPr>
      <t xml:space="preserve"> 20 professionisti ed esperti junior impegnati in attività di consulenza  a supporto degli Uffici Cittadinanza e del relativo Servizio Contenzioso; elaborazione di report quadrimestrali, riduzione dei tempi di risposta nella definizione del procedimento amministrativo;  (7,2M€)
- </t>
    </r>
    <r>
      <rPr>
        <b/>
        <sz val="13"/>
        <color theme="1"/>
        <rFont val="Calibri"/>
        <family val="2"/>
        <scheme val="minor"/>
      </rPr>
      <t>Personale aggiuntivo DC cittadinanza</t>
    </r>
    <r>
      <rPr>
        <sz val="13"/>
        <color theme="1"/>
        <rFont val="Calibri"/>
        <family val="2"/>
        <scheme val="minor"/>
      </rPr>
      <t xml:space="preserve"> (Prog. OE): 6 esperti amministrativi, legali e informatici (1,5 M€)</t>
    </r>
  </si>
  <si>
    <t>Dir. Cittadinanza</t>
  </si>
  <si>
    <t>Potenziamento degli uffici di Cittadinanza</t>
  </si>
  <si>
    <r>
      <t xml:space="preserve">- </t>
    </r>
    <r>
      <rPr>
        <b/>
        <sz val="12"/>
        <color theme="1"/>
        <rFont val="Calibri"/>
        <family val="2"/>
        <scheme val="minor"/>
      </rPr>
      <t>Personale aggiuntivo c/o le prefetture</t>
    </r>
    <r>
      <rPr>
        <sz val="12"/>
        <color theme="1"/>
        <rFont val="Calibri"/>
        <family val="2"/>
        <scheme val="minor"/>
      </rPr>
      <t xml:space="preserve">: 120RU (36M€-1,7M€ provvisoriamente decurtati come da accordi contabili con CE)
'- </t>
    </r>
    <r>
      <rPr>
        <b/>
        <sz val="12"/>
        <color theme="1"/>
        <rFont val="Calibri"/>
        <family val="2"/>
        <scheme val="minor"/>
      </rPr>
      <t xml:space="preserve">Personale aggiuntivo c/o  rappresentanze consolari estere </t>
    </r>
    <r>
      <rPr>
        <sz val="12"/>
        <color theme="1"/>
        <rFont val="Calibri"/>
        <family val="2"/>
        <scheme val="minor"/>
      </rPr>
      <t xml:space="preserve">MAECI per ricongiungimenti e migrazionale legale: 7 RU (312.215,28€)
- Incremento </t>
    </r>
    <r>
      <rPr>
        <b/>
        <sz val="12"/>
        <color theme="1"/>
        <rFont val="Calibri"/>
        <family val="2"/>
        <scheme val="minor"/>
      </rPr>
      <t>organico DC Cittadinanza:</t>
    </r>
    <r>
      <rPr>
        <sz val="12"/>
        <color theme="1"/>
        <rFont val="Calibri"/>
        <family val="2"/>
        <scheme val="minor"/>
      </rPr>
      <t xml:space="preserve"> 20 professionisti ed esperti junior impegnati in attività di consulenza  a supporto degli Uffici Cittadinanza e del relativo Servizio Contenzioso; elaborazione di report quadrimestrali, riduzione dei tempi di risposta nella definizione del procedimento amministrativo;  (7,2M€)
- </t>
    </r>
    <r>
      <rPr>
        <b/>
        <sz val="12"/>
        <color theme="1"/>
        <rFont val="Calibri"/>
        <family val="2"/>
        <scheme val="minor"/>
      </rPr>
      <t>Personale aggiuntivo DC cittadinanza</t>
    </r>
    <r>
      <rPr>
        <sz val="12"/>
        <color theme="1"/>
        <rFont val="Calibri"/>
        <family val="2"/>
        <scheme val="minor"/>
      </rPr>
      <t xml:space="preserve"> (Prog. OE): 6 esperti amministrativi, legali e informatici (1,5 M€)</t>
    </r>
  </si>
  <si>
    <t>Direzione Politiche e Direzione affari finanziari</t>
  </si>
  <si>
    <t>Potenziamento Operativo (incremento personale Prefetture)</t>
  </si>
  <si>
    <r>
      <rPr>
        <b/>
        <sz val="13"/>
        <color theme="1"/>
        <rFont val="Calibri"/>
        <family val="2"/>
        <scheme val="minor"/>
      </rPr>
      <t>Formazione linguistica</t>
    </r>
    <r>
      <rPr>
        <sz val="13"/>
        <color theme="1"/>
        <rFont val="Calibri"/>
        <family val="2"/>
        <scheme val="minor"/>
      </rPr>
      <t xml:space="preserve"> dei migranti</t>
    </r>
  </si>
  <si>
    <t>Min. Interno - Dir. Politiche
(in collaborazione con Min Istruzione)</t>
  </si>
  <si>
    <t xml:space="preserve">004 Misure di integrazione - formazione linguistica </t>
  </si>
  <si>
    <r>
      <t>Azione di sistema per la</t>
    </r>
    <r>
      <rPr>
        <b/>
        <sz val="13"/>
        <rFont val="Calibri"/>
        <family val="2"/>
        <scheme val="minor"/>
      </rPr>
      <t xml:space="preserve"> formazione linguistica</t>
    </r>
    <r>
      <rPr>
        <sz val="13"/>
        <rFont val="Calibri"/>
        <family val="2"/>
        <scheme val="minor"/>
      </rPr>
      <t xml:space="preserve"> dei migranti declinata in piani regionali standardizzati e qualificati (40 M)
Altri progetti di formazione linguistica: 5
</t>
    </r>
  </si>
  <si>
    <t>Piani Regionali per la formazione linguistica 2023-2026</t>
  </si>
  <si>
    <r>
      <t>Azione di sistema per la</t>
    </r>
    <r>
      <rPr>
        <b/>
        <sz val="12"/>
        <rFont val="Calibri"/>
        <family val="2"/>
        <scheme val="minor"/>
      </rPr>
      <t xml:space="preserve"> formazione linguistica</t>
    </r>
    <r>
      <rPr>
        <sz val="12"/>
        <rFont val="Calibri"/>
        <family val="2"/>
        <scheme val="minor"/>
      </rPr>
      <t xml:space="preserve"> dei migranti declinata in piani regionali standardizzati e qualificati (40 M)
Altri progetti di formazione linguistica: 5.5 M
</t>
    </r>
  </si>
  <si>
    <r>
      <rPr>
        <b/>
        <sz val="13"/>
        <color theme="1"/>
        <rFont val="Calibri"/>
        <family val="2"/>
        <scheme val="minor"/>
      </rPr>
      <t>Istruzione</t>
    </r>
    <r>
      <rPr>
        <sz val="13"/>
        <color theme="1"/>
        <rFont val="Calibri"/>
        <family val="2"/>
        <scheme val="minor"/>
      </rPr>
      <t xml:space="preserve"> inclusiva alunni stranieri</t>
    </r>
  </si>
  <si>
    <t>Min Istruzione</t>
  </si>
  <si>
    <r>
      <t xml:space="preserve">1. Integrazione scolastica: 49M€, successivamente ridotto a 40M€
2. </t>
    </r>
    <r>
      <rPr>
        <b/>
        <sz val="13"/>
        <color theme="1"/>
        <rFont val="Calibri"/>
        <family val="2"/>
        <scheme val="minor"/>
      </rPr>
      <t>Formazione linguistica</t>
    </r>
    <r>
      <rPr>
        <sz val="13"/>
        <color theme="1"/>
        <rFont val="Calibri"/>
        <family val="2"/>
        <scheme val="minor"/>
      </rPr>
      <t>:  11M€
3.</t>
    </r>
    <r>
      <rPr>
        <b/>
        <sz val="13"/>
        <color theme="1"/>
        <rFont val="Calibri"/>
        <family val="2"/>
        <scheme val="minor"/>
      </rPr>
      <t xml:space="preserve"> Accoglienza MSNA</t>
    </r>
    <r>
      <rPr>
        <sz val="13"/>
        <color theme="1"/>
        <rFont val="Calibri"/>
        <family val="2"/>
        <scheme val="minor"/>
      </rPr>
      <t>: 3M€
4.</t>
    </r>
    <r>
      <rPr>
        <b/>
        <sz val="13"/>
        <color theme="1"/>
        <rFont val="Calibri"/>
        <family val="2"/>
        <scheme val="minor"/>
      </rPr>
      <t xml:space="preserve"> Formazione docenti</t>
    </r>
    <r>
      <rPr>
        <sz val="13"/>
        <color theme="1"/>
        <rFont val="Calibri"/>
        <family val="2"/>
        <scheme val="minor"/>
      </rPr>
      <t xml:space="preserve">:  4M€
5. </t>
    </r>
    <r>
      <rPr>
        <b/>
        <sz val="13"/>
        <color theme="1"/>
        <rFont val="Calibri"/>
        <family val="2"/>
        <scheme val="minor"/>
      </rPr>
      <t>Sensibilizzazione</t>
    </r>
    <r>
      <rPr>
        <sz val="13"/>
        <color theme="1"/>
        <rFont val="Calibri"/>
        <family val="2"/>
        <scheme val="minor"/>
      </rPr>
      <t>: 3M€</t>
    </r>
  </si>
  <si>
    <t>Ministero dell'Istruzione e del Merito</t>
  </si>
  <si>
    <t>Giornata della memoria: 03 ottobre 2023 (PROG-271)</t>
  </si>
  <si>
    <r>
      <t xml:space="preserve">1. Integrazione scolastica: 49M€, successivamente ridotto a 40M€
2. </t>
    </r>
    <r>
      <rPr>
        <b/>
        <sz val="12"/>
        <color theme="1"/>
        <rFont val="Calibri"/>
        <family val="2"/>
        <scheme val="minor"/>
      </rPr>
      <t>Formazione linguistica</t>
    </r>
    <r>
      <rPr>
        <sz val="12"/>
        <color theme="1"/>
        <rFont val="Calibri"/>
        <family val="2"/>
        <scheme val="minor"/>
      </rPr>
      <t>:  11M€
3.</t>
    </r>
    <r>
      <rPr>
        <b/>
        <sz val="12"/>
        <color theme="1"/>
        <rFont val="Calibri"/>
        <family val="2"/>
        <scheme val="minor"/>
      </rPr>
      <t xml:space="preserve"> Accoglienza MSNA</t>
    </r>
    <r>
      <rPr>
        <sz val="12"/>
        <color theme="1"/>
        <rFont val="Calibri"/>
        <family val="2"/>
        <scheme val="minor"/>
      </rPr>
      <t>: 3M€
4.</t>
    </r>
    <r>
      <rPr>
        <b/>
        <sz val="12"/>
        <color theme="1"/>
        <rFont val="Calibri"/>
        <family val="2"/>
        <scheme val="minor"/>
      </rPr>
      <t xml:space="preserve"> Formazione docenti</t>
    </r>
    <r>
      <rPr>
        <sz val="12"/>
        <color theme="1"/>
        <rFont val="Calibri"/>
        <family val="2"/>
        <scheme val="minor"/>
      </rPr>
      <t xml:space="preserve">:  4M€
5. </t>
    </r>
    <r>
      <rPr>
        <b/>
        <sz val="12"/>
        <color theme="1"/>
        <rFont val="Calibri"/>
        <family val="2"/>
        <scheme val="minor"/>
      </rPr>
      <t>Sensibilizzazione</t>
    </r>
    <r>
      <rPr>
        <sz val="12"/>
        <color theme="1"/>
        <rFont val="Calibri"/>
        <family val="2"/>
        <scheme val="minor"/>
      </rPr>
      <t>: 3M€</t>
    </r>
  </si>
  <si>
    <t>Dir. Politiche - AdG FAMI - Ministero Istruzione</t>
  </si>
  <si>
    <t>Integrazione scolastica di alunni e studenti di Paesi terzi 23-26</t>
  </si>
  <si>
    <r>
      <t xml:space="preserve">Accesso alla </t>
    </r>
    <r>
      <rPr>
        <b/>
        <sz val="13"/>
        <color theme="1"/>
        <rFont val="Calibri"/>
        <family val="2"/>
        <scheme val="minor"/>
      </rPr>
      <t>formazione universitaria</t>
    </r>
    <r>
      <rPr>
        <sz val="13"/>
        <color theme="1"/>
        <rFont val="Calibri"/>
        <family val="2"/>
        <scheme val="minor"/>
      </rPr>
      <t xml:space="preserve"> per rifugiati</t>
    </r>
  </si>
  <si>
    <t>Min. Università e Ricerca</t>
  </si>
  <si>
    <r>
      <t xml:space="preserve">2 Progetti del MUR per favorire </t>
    </r>
    <r>
      <rPr>
        <b/>
        <sz val="13"/>
        <color theme="1"/>
        <rFont val="Calibri"/>
        <family val="2"/>
        <scheme val="minor"/>
      </rPr>
      <t xml:space="preserve">riconoscimento titoli </t>
    </r>
    <r>
      <rPr>
        <sz val="13"/>
        <color theme="1"/>
        <rFont val="Calibri"/>
        <family val="2"/>
        <scheme val="minor"/>
      </rPr>
      <t xml:space="preserve">e sviluppare accesso rifugiati a istruzione universitaria (6M€+1,5M€) 
1. Progetto AdG FAMI - CRUI per promuovere favorire </t>
    </r>
    <r>
      <rPr>
        <b/>
        <sz val="13"/>
        <color theme="1"/>
        <rFont val="Calibri"/>
        <family val="2"/>
        <scheme val="minor"/>
      </rPr>
      <t xml:space="preserve">formazione universitaria rifugiati </t>
    </r>
    <r>
      <rPr>
        <sz val="13"/>
        <color theme="1"/>
        <rFont val="Calibri"/>
        <family val="2"/>
        <scheme val="minor"/>
      </rPr>
      <t>(1,5M€)</t>
    </r>
  </si>
  <si>
    <t>Ministero Università e Ricerca</t>
  </si>
  <si>
    <t>Formazione per accoglienza e integrazione nei corsi di studi accademici dei migranti</t>
  </si>
  <si>
    <r>
      <t xml:space="preserve">2 Progetti del MUR per favorire </t>
    </r>
    <r>
      <rPr>
        <b/>
        <sz val="12"/>
        <color theme="1"/>
        <rFont val="Calibri"/>
        <family val="2"/>
        <scheme val="minor"/>
      </rPr>
      <t xml:space="preserve">riconoscimento titoli </t>
    </r>
    <r>
      <rPr>
        <sz val="12"/>
        <color theme="1"/>
        <rFont val="Calibri"/>
        <family val="2"/>
        <scheme val="minor"/>
      </rPr>
      <t xml:space="preserve">e sviluppare accesso rifugiati a istruzione universitaria (6M€+1,5M€) 
1. Progetto AdG FAMI - CRUI per promuovere favorire </t>
    </r>
    <r>
      <rPr>
        <b/>
        <sz val="12"/>
        <color theme="1"/>
        <rFont val="Calibri"/>
        <family val="2"/>
        <scheme val="minor"/>
      </rPr>
      <t xml:space="preserve">formazione universitaria rifugiati </t>
    </r>
    <r>
      <rPr>
        <sz val="12"/>
        <color theme="1"/>
        <rFont val="Calibri"/>
        <family val="2"/>
        <scheme val="minor"/>
      </rPr>
      <t>(1,5M€)</t>
    </r>
  </si>
  <si>
    <t xml:space="preserve">Innovazione delle procedure per il riconoscimento e la valorizzazione dei titoli e delle qualificazioni </t>
  </si>
  <si>
    <t>Min Interno - Dir. Politiche 
(in collaborazione con CRUI)</t>
  </si>
  <si>
    <r>
      <t xml:space="preserve">Supporto al miglioramento della </t>
    </r>
    <r>
      <rPr>
        <b/>
        <i/>
        <sz val="13"/>
        <color theme="1"/>
        <rFont val="Calibri"/>
        <family val="2"/>
        <scheme val="minor"/>
      </rPr>
      <t xml:space="preserve">goverance </t>
    </r>
    <r>
      <rPr>
        <b/>
        <sz val="13"/>
        <color theme="1"/>
        <rFont val="Calibri"/>
        <family val="2"/>
        <scheme val="minor"/>
      </rPr>
      <t xml:space="preserve">multilivello </t>
    </r>
    <r>
      <rPr>
        <sz val="13"/>
        <color theme="1"/>
        <rFont val="Calibri"/>
        <family val="2"/>
        <scheme val="minor"/>
      </rPr>
      <t xml:space="preserve">per l'integrazione dei migranti </t>
    </r>
  </si>
  <si>
    <t>Ministero del Lavoro e delle Politiche Sociali</t>
  </si>
  <si>
    <r>
      <t xml:space="preserve">36 autorità locali e regionali sostenute per attuare misure di integrazione
</t>
    </r>
    <r>
      <rPr>
        <b/>
        <sz val="13"/>
        <color theme="1"/>
        <rFont val="Calibri"/>
        <family val="2"/>
        <scheme val="minor"/>
      </rPr>
      <t>21 progetti di integrazione regionali</t>
    </r>
  </si>
  <si>
    <t>Piani d’intervento regionali per l’integrazione dei cittadini di paesi terzi</t>
  </si>
  <si>
    <t>Avvisi pubblici / inviti ad hoc dell'Organismo intermedio (MLPS)</t>
  </si>
  <si>
    <r>
      <t xml:space="preserve">36 autorità locali e regionali sostenute per attuare misure di integrazione
</t>
    </r>
    <r>
      <rPr>
        <b/>
        <sz val="12"/>
        <color theme="1"/>
        <rFont val="Calibri"/>
        <family val="2"/>
        <scheme val="minor"/>
      </rPr>
      <t>21 progetti di integrazione regionali</t>
    </r>
  </si>
  <si>
    <r>
      <t xml:space="preserve">Prevenzione e contrasto al lavoro sommerso e al </t>
    </r>
    <r>
      <rPr>
        <b/>
        <sz val="13"/>
        <color theme="1"/>
        <rFont val="Calibri"/>
        <family val="2"/>
        <scheme val="minor"/>
      </rPr>
      <t>caporalato</t>
    </r>
  </si>
  <si>
    <t>011 Persone vulnerabili, compresi i minori non accompagnati</t>
  </si>
  <si>
    <t>6000 (CPT) partecipanti sostenuti
1600 partecipanti (CPT) ai quali è stato offerto un orientamento professionale personalizzato
4200 partecipanti (CPT) che indicano che l’attività è stata utile per la loro integrazione</t>
  </si>
  <si>
    <t>Interventi di prevenzione e contrasto al lavoro sommerso e al fenomeno del caporalato (Supreme2)</t>
  </si>
  <si>
    <r>
      <t xml:space="preserve">Inserimento sociolavorativo di fasce </t>
    </r>
    <r>
      <rPr>
        <b/>
        <sz val="13"/>
        <color theme="1"/>
        <rFont val="Calibri"/>
        <family val="2"/>
        <scheme val="minor"/>
      </rPr>
      <t>vulnerabili</t>
    </r>
    <r>
      <rPr>
        <sz val="13"/>
        <color theme="1"/>
        <rFont val="Calibri"/>
        <family val="2"/>
        <scheme val="minor"/>
      </rPr>
      <t xml:space="preserve"> di migranti</t>
    </r>
  </si>
  <si>
    <t>7500 partecipanti (CPT) sostenuti
4275 partecipanti (CPT) ai quali è stato offerto un orientamento professionale personalizzato
5250 partecipanti (CPT) che indicano che l’attività è stata utile per la loro integrazione</t>
  </si>
  <si>
    <t>PUOI plus</t>
  </si>
  <si>
    <t>h</t>
  </si>
  <si>
    <r>
      <t xml:space="preserve"> Valorizzazione, messa in trasparenza e </t>
    </r>
    <r>
      <rPr>
        <b/>
        <sz val="13"/>
        <color theme="1"/>
        <rFont val="Calibri"/>
        <family val="2"/>
        <scheme val="minor"/>
      </rPr>
      <t>sviluppo delle</t>
    </r>
    <r>
      <rPr>
        <sz val="13"/>
        <color theme="1"/>
        <rFont val="Calibri"/>
        <family val="2"/>
        <scheme val="minor"/>
      </rPr>
      <t xml:space="preserve"> </t>
    </r>
    <r>
      <rPr>
        <b/>
        <sz val="13"/>
        <color theme="1"/>
        <rFont val="Calibri"/>
        <family val="2"/>
        <scheme val="minor"/>
      </rPr>
      <t>competenze</t>
    </r>
    <r>
      <rPr>
        <sz val="13"/>
        <color theme="1"/>
        <rFont val="Calibri"/>
        <family val="2"/>
        <scheme val="minor"/>
      </rPr>
      <t>, realizzazione individuale, socializzazione e partecipazione</t>
    </r>
  </si>
  <si>
    <t xml:space="preserve">007 Misure di integrazione - esigenze di base </t>
  </si>
  <si>
    <t>10000 partecipanti (CPT) sostenuti
2500 partecipanti (CPT) ai quali è stato offerto un orientamento professionale personalizzato
7000 partecipanti (CPT) che indicano che l’attività è stata utile per la loro integrazione</t>
  </si>
  <si>
    <r>
      <t xml:space="preserve">Promozione della partecipazione e dell'inclusione sociale e lavorativa della </t>
    </r>
    <r>
      <rPr>
        <b/>
        <sz val="13"/>
        <color theme="1"/>
        <rFont val="Calibri"/>
        <family val="2"/>
        <scheme val="minor"/>
      </rPr>
      <t>donne migranti</t>
    </r>
  </si>
  <si>
    <t>700 partecipanti (CPT) sostenuti
450 partecipanti (CPT) che indicano che l’attività è stata utile per la loro integrazione</t>
  </si>
  <si>
    <t>p</t>
  </si>
  <si>
    <r>
      <t xml:space="preserve">Percorsi di orientamento, formazione, informazione nei </t>
    </r>
    <r>
      <rPr>
        <b/>
        <sz val="13"/>
        <color theme="1"/>
        <rFont val="Calibri"/>
        <family val="2"/>
        <scheme val="minor"/>
      </rPr>
      <t>paesi di origine</t>
    </r>
    <r>
      <rPr>
        <sz val="13"/>
        <color theme="1"/>
        <rFont val="Calibri"/>
        <family val="2"/>
        <scheme val="minor"/>
      </rPr>
      <t xml:space="preserve"> delle persone candidate all'ingresso in IT</t>
    </r>
  </si>
  <si>
    <t xml:space="preserve">008 Misure antecedenti alla partenza </t>
  </si>
  <si>
    <t>7500 partecipanti (CPT) a misure antecedenti alla partenza
5250 destinatari (CPT) soddisfatti (partecipanti a misure antecedenti alla partenza che indicano che l’attività è stata utile per la loro integrazione)</t>
  </si>
  <si>
    <t>q</t>
  </si>
  <si>
    <r>
      <t xml:space="preserve">Promozione dei </t>
    </r>
    <r>
      <rPr>
        <b/>
        <sz val="13"/>
        <color theme="1"/>
        <rFont val="Calibri"/>
        <family val="2"/>
        <scheme val="minor"/>
      </rPr>
      <t xml:space="preserve">canali legali </t>
    </r>
    <r>
      <rPr>
        <sz val="13"/>
        <color theme="1"/>
        <rFont val="Calibri"/>
        <family val="2"/>
        <scheme val="minor"/>
      </rPr>
      <t xml:space="preserve">di ingresso regolare in IT </t>
    </r>
  </si>
  <si>
    <t>5 autorità di Paesi terzi sostenute per attuare misure di integrazione
5 protocolli d'intesa con Paesi di origine sottoscritti</t>
  </si>
  <si>
    <r>
      <t xml:space="preserve"> Promozione della </t>
    </r>
    <r>
      <rPr>
        <b/>
        <sz val="13"/>
        <rFont val="Calibri"/>
        <family val="2"/>
        <scheme val="minor"/>
      </rPr>
      <t>partecipazione attiva</t>
    </r>
    <r>
      <rPr>
        <sz val="13"/>
        <rFont val="Calibri"/>
        <family val="2"/>
        <scheme val="minor"/>
      </rPr>
      <t xml:space="preserve"> dei cittadini migranti alla vita economica, sociale e culturale</t>
    </r>
  </si>
  <si>
    <t xml:space="preserve">006 Misure di integrazione - Inserimento, partecipazione, scambi con la società di accoglienza </t>
  </si>
  <si>
    <t>20000 partecipanti (CPT) sostenuti
14000 partecipanti (CPT) che indicano che l’attività è stata utile per la loro integrazione</t>
  </si>
  <si>
    <t>1000 partecipanti (CPT) sostenuti
700 partecipanti (CPT) che indicano che l’attività è stata utile per la loro integrazione</t>
  </si>
  <si>
    <t>k</t>
  </si>
  <si>
    <r>
      <rPr>
        <b/>
        <sz val="13"/>
        <color theme="1"/>
        <rFont val="Calibri"/>
        <family val="2"/>
        <scheme val="minor"/>
      </rPr>
      <t>Dialogo interculturale</t>
    </r>
    <r>
      <rPr>
        <sz val="13"/>
        <color theme="1"/>
        <rFont val="Calibri"/>
        <family val="2"/>
        <scheme val="minor"/>
      </rPr>
      <t xml:space="preserve"> e inter-religioso</t>
    </r>
  </si>
  <si>
    <t>Min. Interno - Dir Affari dei Culti</t>
  </si>
  <si>
    <t>Progetto Direzione Centrale Culti</t>
  </si>
  <si>
    <t>Progetto Culti</t>
  </si>
  <si>
    <t xml:space="preserve">l </t>
  </si>
  <si>
    <r>
      <t xml:space="preserve">Prevenzione e contrasto alle </t>
    </r>
    <r>
      <rPr>
        <b/>
        <sz val="13"/>
        <color theme="1"/>
        <rFont val="Calibri"/>
        <family val="2"/>
        <scheme val="minor"/>
      </rPr>
      <t>discriminazioni</t>
    </r>
  </si>
  <si>
    <t>PdCM - UNAR</t>
  </si>
  <si>
    <r>
      <t xml:space="preserve">Sviluppo </t>
    </r>
    <r>
      <rPr>
        <b/>
        <sz val="13"/>
        <color theme="1"/>
        <rFont val="Calibri"/>
        <family val="2"/>
        <scheme val="minor"/>
      </rPr>
      <t xml:space="preserve">reti territoriali UNAR </t>
    </r>
    <r>
      <rPr>
        <sz val="13"/>
        <color theme="1"/>
        <rFont val="Calibri"/>
        <family val="2"/>
        <scheme val="minor"/>
      </rPr>
      <t>per il contrasto alle discriminazioni</t>
    </r>
  </si>
  <si>
    <t xml:space="preserve">Antenne di prossimità antidiscriminazione </t>
  </si>
  <si>
    <r>
      <t xml:space="preserve">Sviluppo </t>
    </r>
    <r>
      <rPr>
        <b/>
        <sz val="12"/>
        <color theme="1"/>
        <rFont val="Calibri"/>
        <family val="2"/>
        <scheme val="minor"/>
      </rPr>
      <t xml:space="preserve">reti territoriali UNAR </t>
    </r>
    <r>
      <rPr>
        <sz val="12"/>
        <color theme="1"/>
        <rFont val="Calibri"/>
        <family val="2"/>
        <scheme val="minor"/>
      </rPr>
      <t>per il contrasto alle discriminazioni</t>
    </r>
  </si>
  <si>
    <t xml:space="preserve">Formazione per reti territoriali </t>
  </si>
  <si>
    <t>m</t>
  </si>
  <si>
    <r>
      <rPr>
        <b/>
        <sz val="13"/>
        <color theme="1"/>
        <rFont val="Calibri"/>
        <family val="2"/>
        <scheme val="minor"/>
      </rPr>
      <t>Tutale sanitaria</t>
    </r>
    <r>
      <rPr>
        <sz val="13"/>
        <color theme="1"/>
        <rFont val="Calibri"/>
        <family val="2"/>
        <scheme val="minor"/>
      </rPr>
      <t xml:space="preserve"> migranti</t>
    </r>
  </si>
  <si>
    <t xml:space="preserve">Min Salute </t>
  </si>
  <si>
    <t>Progetto del Min Salute (prosecuzione Foot prints):  0,85M€
Progetto INMP (Istituto Nazionale Medicina delle Povertà): 0,585M€</t>
  </si>
  <si>
    <t>Min Salute</t>
  </si>
  <si>
    <t>Formazione operatori</t>
  </si>
  <si>
    <t>Salute donne straniere</t>
  </si>
  <si>
    <t>n</t>
  </si>
  <si>
    <r>
      <t xml:space="preserve">Monitoraggio della </t>
    </r>
    <r>
      <rPr>
        <b/>
        <sz val="13"/>
        <color theme="1"/>
        <rFont val="Calibri"/>
        <family val="2"/>
        <scheme val="minor"/>
      </rPr>
      <t>tutela dei MSN</t>
    </r>
    <r>
      <rPr>
        <sz val="13"/>
        <color theme="1"/>
        <rFont val="Calibri"/>
        <family val="2"/>
        <scheme val="minor"/>
      </rPr>
      <t>A e accoglienza familiare</t>
    </r>
  </si>
  <si>
    <t>Garante Infanzia</t>
  </si>
  <si>
    <r>
      <rPr>
        <b/>
        <sz val="13"/>
        <color theme="1"/>
        <rFont val="Calibri"/>
        <family val="2"/>
        <scheme val="minor"/>
      </rPr>
      <t>Monitoraggio dell'istitututo della tutela dei MSNA:</t>
    </r>
    <r>
      <rPr>
        <sz val="13"/>
        <color theme="1"/>
        <rFont val="Calibri"/>
        <family val="2"/>
        <scheme val="minor"/>
      </rPr>
      <t xml:space="preserve"> 2,8M€
Promozione dell'</t>
    </r>
    <r>
      <rPr>
        <b/>
        <sz val="13"/>
        <color theme="1"/>
        <rFont val="Calibri"/>
        <family val="2"/>
        <scheme val="minor"/>
      </rPr>
      <t>accoglienza dei MNSA in ambito familiare</t>
    </r>
    <r>
      <rPr>
        <sz val="13"/>
        <color theme="1"/>
        <rFont val="Calibri"/>
        <family val="2"/>
        <scheme val="minor"/>
      </rPr>
      <t>: 1,2M€</t>
    </r>
  </si>
  <si>
    <t>Monitoraggio tutela volontaria MSNA</t>
  </si>
  <si>
    <r>
      <rPr>
        <b/>
        <sz val="12"/>
        <color theme="1"/>
        <rFont val="Calibri"/>
        <family val="2"/>
        <scheme val="minor"/>
      </rPr>
      <t>Monitoraggio dell'istitututo della tutela dei MSNA:</t>
    </r>
    <r>
      <rPr>
        <sz val="12"/>
        <color theme="1"/>
        <rFont val="Calibri"/>
        <family val="2"/>
        <scheme val="minor"/>
      </rPr>
      <t xml:space="preserve"> 2,8M€
Promozione dell'</t>
    </r>
    <r>
      <rPr>
        <b/>
        <sz val="12"/>
        <color theme="1"/>
        <rFont val="Calibri"/>
        <family val="2"/>
        <scheme val="minor"/>
      </rPr>
      <t>accoglienza dei MNSA in ambito familiare</t>
    </r>
    <r>
      <rPr>
        <sz val="12"/>
        <color theme="1"/>
        <rFont val="Calibri"/>
        <family val="2"/>
        <scheme val="minor"/>
      </rPr>
      <t>: 1,2M€</t>
    </r>
  </si>
  <si>
    <t>Promozione accoglienza famialiare MSNA</t>
  </si>
  <si>
    <t>Affido familiare</t>
  </si>
  <si>
    <t>o</t>
  </si>
  <si>
    <r>
      <t xml:space="preserve">Tutela </t>
    </r>
    <r>
      <rPr>
        <b/>
        <sz val="13"/>
        <color theme="1"/>
        <rFont val="Calibri"/>
        <family val="2"/>
        <scheme val="minor"/>
      </rPr>
      <t>minori detenuti</t>
    </r>
  </si>
  <si>
    <t>Min Giustizia - Dip Giustizia Minorile</t>
  </si>
  <si>
    <t>- Azioni di sistema per qualificare e sviluppare i servizi erogati ai minori migranti e ai MSNA sottoposti a provvedimenti dell’autorità giudiziaria 
- Formazione di 1200 operatori del sistema minorile; 
- Miglioramento delle condizioni di detenzione di 400 minori stranieri</t>
  </si>
  <si>
    <t>3 Prog: "Qualificare i servizi erogati ai minori migranti e ai MSNA sottoposti a provvedimenti dell’autorità giudiziaria, Migliorare le condizioni di detenzione dei minori stranieri, Assicurare la realizzazione dei diritti dei minori vittime di tratta all’interno del circuito penale "</t>
  </si>
  <si>
    <t>OS 3 Rimpatri</t>
  </si>
  <si>
    <r>
      <t xml:space="preserve">Operazioni di  </t>
    </r>
    <r>
      <rPr>
        <b/>
        <sz val="13"/>
        <color theme="1"/>
        <rFont val="Calibri"/>
        <family val="2"/>
        <scheme val="minor"/>
      </rPr>
      <t xml:space="preserve">Rimpatrio forzato </t>
    </r>
    <r>
      <rPr>
        <sz val="13"/>
        <color theme="1"/>
        <rFont val="Calibri"/>
        <family val="2"/>
        <scheme val="minor"/>
      </rPr>
      <t>(RF)</t>
    </r>
  </si>
  <si>
    <t xml:space="preserve">006 Operazioni di allontanamento/rimpatrio </t>
  </si>
  <si>
    <r>
      <t xml:space="preserve">Sostegno alle operazioni di </t>
    </r>
    <r>
      <rPr>
        <b/>
        <sz val="13"/>
        <color theme="1"/>
        <rFont val="Calibri"/>
        <family val="2"/>
        <scheme val="minor"/>
      </rPr>
      <t>rimpatrio forzato</t>
    </r>
    <r>
      <rPr>
        <sz val="13"/>
        <color theme="1"/>
        <rFont val="Calibri"/>
        <family val="2"/>
        <scheme val="minor"/>
      </rPr>
      <t xml:space="preserve"> finanziate con fondi nazionali: 20.000 destinatari (43,4M€)</t>
    </r>
  </si>
  <si>
    <r>
      <t xml:space="preserve">Sostegno alle operazioni di </t>
    </r>
    <r>
      <rPr>
        <b/>
        <sz val="12"/>
        <color theme="1"/>
        <rFont val="Calibri"/>
        <family val="2"/>
        <scheme val="minor"/>
      </rPr>
      <t>rimpatrio forzato</t>
    </r>
    <r>
      <rPr>
        <sz val="12"/>
        <color theme="1"/>
        <rFont val="Calibri"/>
        <family val="2"/>
        <scheme val="minor"/>
      </rPr>
      <t xml:space="preserve"> finanziate con fondi nazionali: 20.000 destinatari (43,4M€)</t>
    </r>
  </si>
  <si>
    <r>
      <rPr>
        <b/>
        <sz val="13"/>
        <color theme="1"/>
        <rFont val="Calibri"/>
        <family val="2"/>
        <scheme val="minor"/>
      </rPr>
      <t>Formazione</t>
    </r>
    <r>
      <rPr>
        <sz val="13"/>
        <color theme="1"/>
        <rFont val="Calibri"/>
        <family val="2"/>
        <scheme val="minor"/>
      </rPr>
      <t xml:space="preserve"> operatori RF</t>
    </r>
  </si>
  <si>
    <t xml:space="preserve">003 Procedure di rimpatrio </t>
  </si>
  <si>
    <t>Formazione operatori RF</t>
  </si>
  <si>
    <r>
      <rPr>
        <b/>
        <sz val="13"/>
        <color theme="1"/>
        <rFont val="Calibri"/>
        <family val="2"/>
        <scheme val="minor"/>
      </rPr>
      <t>Ristrutturazione</t>
    </r>
    <r>
      <rPr>
        <sz val="13"/>
        <color theme="1"/>
        <rFont val="Calibri"/>
        <family val="2"/>
        <scheme val="minor"/>
      </rPr>
      <t xml:space="preserve"> luoghi idonei Questure</t>
    </r>
  </si>
  <si>
    <t xml:space="preserve">002 Condizioni di accoglienza/trattenimento </t>
  </si>
  <si>
    <r>
      <rPr>
        <b/>
        <sz val="13"/>
        <color theme="1"/>
        <rFont val="Calibri"/>
        <family val="2"/>
        <scheme val="minor"/>
      </rPr>
      <t>Ristrutturazione</t>
    </r>
    <r>
      <rPr>
        <sz val="13"/>
        <color theme="1"/>
        <rFont val="Calibri"/>
        <family val="2"/>
        <scheme val="minor"/>
      </rPr>
      <t xml:space="preserve"> luoghi idonei al trattenimento dei destinatari di RF  nelle questure</t>
    </r>
  </si>
  <si>
    <r>
      <rPr>
        <b/>
        <sz val="12"/>
        <color theme="1"/>
        <rFont val="Calibri"/>
        <family val="2"/>
        <scheme val="minor"/>
      </rPr>
      <t>Ristrutturazione</t>
    </r>
    <r>
      <rPr>
        <sz val="12"/>
        <color theme="1"/>
        <rFont val="Calibri"/>
        <family val="2"/>
        <scheme val="minor"/>
      </rPr>
      <t xml:space="preserve"> luoghi idonei al trattenimento dei destinatari di RF  nelle questure</t>
    </r>
  </si>
  <si>
    <r>
      <rPr>
        <b/>
        <sz val="13"/>
        <color theme="1"/>
        <rFont val="Calibri"/>
        <family val="2"/>
        <scheme val="minor"/>
      </rPr>
      <t>Ristrutturazione</t>
    </r>
    <r>
      <rPr>
        <sz val="13"/>
        <color theme="1"/>
        <rFont val="Calibri"/>
        <family val="2"/>
        <scheme val="minor"/>
      </rPr>
      <t xml:space="preserve"> luoghi idonei  Aeroporti</t>
    </r>
  </si>
  <si>
    <r>
      <rPr>
        <b/>
        <sz val="13"/>
        <color theme="1"/>
        <rFont val="Calibri"/>
        <family val="2"/>
        <scheme val="minor"/>
      </rPr>
      <t>Ristrutturazione di luoghi idonei d</t>
    </r>
    <r>
      <rPr>
        <sz val="13"/>
        <color theme="1"/>
        <rFont val="Calibri"/>
        <family val="2"/>
        <scheme val="minor"/>
      </rPr>
      <t>edicati ai destinatari di RF negli Aeroporti</t>
    </r>
  </si>
  <si>
    <t>Ristrutturazione aeroporti</t>
  </si>
  <si>
    <r>
      <rPr>
        <b/>
        <sz val="12"/>
        <color theme="1"/>
        <rFont val="Calibri"/>
        <family val="2"/>
        <scheme val="minor"/>
      </rPr>
      <t>Ristrutturazione di luoghi idonei d</t>
    </r>
    <r>
      <rPr>
        <sz val="12"/>
        <color theme="1"/>
        <rFont val="Calibri"/>
        <family val="2"/>
        <scheme val="minor"/>
      </rPr>
      <t>edicati ai destinatari di RF negli Aeroporti</t>
    </r>
  </si>
  <si>
    <r>
      <rPr>
        <b/>
        <sz val="13"/>
        <color theme="1"/>
        <rFont val="Calibri"/>
        <family val="2"/>
        <scheme val="minor"/>
      </rPr>
      <t>Monitoraggio</t>
    </r>
    <r>
      <rPr>
        <sz val="13"/>
        <color theme="1"/>
        <rFont val="Calibri"/>
        <family val="2"/>
        <scheme val="minor"/>
      </rPr>
      <t xml:space="preserve"> operazioni di RF</t>
    </r>
  </si>
  <si>
    <t>Garante Detenuti</t>
  </si>
  <si>
    <t xml:space="preserve">007 Sistema di monitoraggio dei rimpatri forzati </t>
  </si>
  <si>
    <r>
      <t>Sostegno agli interventi di fo</t>
    </r>
    <r>
      <rPr>
        <b/>
        <sz val="13"/>
        <color theme="1"/>
        <rFont val="Calibri"/>
        <family val="2"/>
        <scheme val="minor"/>
      </rPr>
      <t xml:space="preserve">rmazione degli operatori di scorta </t>
    </r>
    <r>
      <rPr>
        <sz val="13"/>
        <color theme="1"/>
        <rFont val="Calibri"/>
        <family val="2"/>
        <scheme val="minor"/>
      </rPr>
      <t>impiegati nelle operazioni di RF in linea con gli standard europei</t>
    </r>
  </si>
  <si>
    <t>Garante detenuti</t>
  </si>
  <si>
    <t>Monitoraggio dei RF</t>
  </si>
  <si>
    <t>approvato - standby avvio attività</t>
  </si>
  <si>
    <r>
      <t xml:space="preserve">Sostegno al funzionamento di un efficace meccanismo di </t>
    </r>
    <r>
      <rPr>
        <b/>
        <sz val="10"/>
        <color rgb="FF000000"/>
        <rFont val="Calibri"/>
        <family val="2"/>
        <scheme val="minor"/>
      </rPr>
      <t>monitoraggio del rimpatrio</t>
    </r>
    <r>
      <rPr>
        <sz val="10"/>
        <color rgb="FF000000"/>
        <rFont val="Calibri"/>
        <family val="2"/>
        <scheme val="minor"/>
      </rPr>
      <t xml:space="preserve"> nel rispetto dei diritti dei soggetti sottoposti a misure di trattenimento </t>
    </r>
  </si>
  <si>
    <r>
      <t>Sostegno agli interventi di fo</t>
    </r>
    <r>
      <rPr>
        <b/>
        <sz val="12"/>
        <color theme="1"/>
        <rFont val="Calibri"/>
        <family val="2"/>
        <scheme val="minor"/>
      </rPr>
      <t xml:space="preserve">rmazione degli operatori di scorta </t>
    </r>
    <r>
      <rPr>
        <sz val="12"/>
        <color theme="1"/>
        <rFont val="Calibri"/>
        <family val="2"/>
        <scheme val="minor"/>
      </rPr>
      <t>impiegati nelle operazioni di RF in linea con gli standard europei</t>
    </r>
  </si>
  <si>
    <r>
      <rPr>
        <b/>
        <sz val="13"/>
        <color theme="1"/>
        <rFont val="Calibri"/>
        <family val="2"/>
        <scheme val="minor"/>
      </rPr>
      <t>Rimpatrio Volontario Assistito</t>
    </r>
    <r>
      <rPr>
        <sz val="13"/>
        <color theme="1"/>
        <rFont val="Calibri"/>
        <family val="2"/>
        <scheme val="minor"/>
      </rPr>
      <t xml:space="preserve"> con misure di reintegrazione</t>
    </r>
  </si>
  <si>
    <t>Min Interno- Dir. Servizi - Uff V</t>
  </si>
  <si>
    <t xml:space="preserve">004 Rimpatrio volontario assistito </t>
  </si>
  <si>
    <r>
      <t>Azione sistemica d</t>
    </r>
    <r>
      <rPr>
        <b/>
        <sz val="13"/>
        <color theme="1"/>
        <rFont val="Calibri"/>
        <family val="2"/>
        <scheme val="minor"/>
      </rPr>
      <t>i Rimpatrio Volontario Assistito con misure di reintegrazione</t>
    </r>
    <r>
      <rPr>
        <sz val="13"/>
        <color theme="1"/>
        <rFont val="Calibri"/>
        <family val="2"/>
        <scheme val="minor"/>
      </rPr>
      <t xml:space="preserve"> comprensiva di servizi di informazione e formazione sul rimpatrio sul territorio. Si stima il raggiungimento di circa 5000 destinatari di RVA&amp;R</t>
    </r>
  </si>
  <si>
    <t>Dir.Servizi - Candura</t>
  </si>
  <si>
    <t>RVA /formazione e informazione</t>
  </si>
  <si>
    <r>
      <t>Azione sistemica d</t>
    </r>
    <r>
      <rPr>
        <b/>
        <sz val="12"/>
        <color theme="1"/>
        <rFont val="Calibri"/>
        <family val="2"/>
        <scheme val="minor"/>
      </rPr>
      <t>i Rimpatrio Volontario Assistito con misure di reintegrazione</t>
    </r>
    <r>
      <rPr>
        <sz val="12"/>
        <color theme="1"/>
        <rFont val="Calibri"/>
        <family val="2"/>
        <scheme val="minor"/>
      </rPr>
      <t xml:space="preserve"> comprensiva di servizi di informazione e formazione sul rimpatrio sul territorio. Si stima il raggiungimento di circa 5000 destinatari di RVA&amp;R</t>
    </r>
  </si>
  <si>
    <r>
      <rPr>
        <b/>
        <sz val="13"/>
        <color theme="1"/>
        <rFont val="Calibri"/>
        <family val="2"/>
        <scheme val="minor"/>
      </rPr>
      <t>Formazione personale penitenziari</t>
    </r>
    <r>
      <rPr>
        <sz val="13"/>
        <color theme="1"/>
        <rFont val="Calibri"/>
        <family val="2"/>
        <scheme val="minor"/>
      </rPr>
      <t>o e orientam. detenuti su RVA</t>
    </r>
  </si>
  <si>
    <t>Min. Giustizia - Dip. Amm. Penitenziaria</t>
  </si>
  <si>
    <r>
      <t>Programma di sostegno, orientamento e formazione per</t>
    </r>
    <r>
      <rPr>
        <b/>
        <sz val="13"/>
        <color theme="1"/>
        <rFont val="Calibri"/>
        <family val="2"/>
        <scheme val="minor"/>
      </rPr>
      <t xml:space="preserve"> detenuti stranieri </t>
    </r>
    <r>
      <rPr>
        <sz val="13"/>
        <color theme="1"/>
        <rFont val="Calibri"/>
        <family val="2"/>
        <scheme val="minor"/>
      </rPr>
      <t xml:space="preserve">destinatari di provvedimento di rimpatrio presso gli istituti penitenziari </t>
    </r>
  </si>
  <si>
    <r>
      <t>Programma di sostegno, orientamento e formazione per</t>
    </r>
    <r>
      <rPr>
        <b/>
        <sz val="12"/>
        <color theme="1"/>
        <rFont val="Calibri"/>
        <family val="2"/>
        <scheme val="minor"/>
      </rPr>
      <t xml:space="preserve"> detenuti stranieri </t>
    </r>
    <r>
      <rPr>
        <sz val="12"/>
        <color theme="1"/>
        <rFont val="Calibri"/>
        <family val="2"/>
        <scheme val="minor"/>
      </rPr>
      <t xml:space="preserve">destinatari di provvedimento di rimpatrio presso gli istituti penitenziari </t>
    </r>
  </si>
  <si>
    <r>
      <t>Potenziamento</t>
    </r>
    <r>
      <rPr>
        <b/>
        <sz val="13"/>
        <color theme="1"/>
        <rFont val="Calibri"/>
        <family val="2"/>
        <scheme val="minor"/>
      </rPr>
      <t xml:space="preserve"> Ufficio RVA&amp;R</t>
    </r>
  </si>
  <si>
    <t xml:space="preserve">010 Sostegno operativo </t>
  </si>
  <si>
    <r>
      <rPr>
        <b/>
        <sz val="13"/>
        <color theme="1"/>
        <rFont val="Calibri"/>
        <family val="2"/>
        <scheme val="minor"/>
      </rPr>
      <t>Personale aggiuntivo</t>
    </r>
    <r>
      <rPr>
        <sz val="13"/>
        <color theme="1"/>
        <rFont val="Calibri"/>
        <family val="2"/>
        <scheme val="minor"/>
      </rPr>
      <t>: 3 RU a supporto dell'ufficio V della Direzione Servizi per attività di gestione e monitoraggio dei programmi e dei progetti di RVA</t>
    </r>
  </si>
  <si>
    <t>Ufficio RVA</t>
  </si>
  <si>
    <r>
      <rPr>
        <b/>
        <sz val="12"/>
        <color theme="1"/>
        <rFont val="Calibri"/>
        <family val="2"/>
        <scheme val="minor"/>
      </rPr>
      <t>Personale aggiuntivo</t>
    </r>
    <r>
      <rPr>
        <sz val="12"/>
        <color theme="1"/>
        <rFont val="Calibri"/>
        <family val="2"/>
        <scheme val="minor"/>
      </rPr>
      <t>: 3 RU a supporto dell'ufficio V della Direzione Servizi per attività di gestione e monitoraggio dei programmi e dei progetti di RVA</t>
    </r>
  </si>
  <si>
    <t>OS 4 Solidarietà</t>
  </si>
  <si>
    <r>
      <t xml:space="preserve">Sviluppo di nuove forme di </t>
    </r>
    <r>
      <rPr>
        <b/>
        <sz val="13"/>
        <color theme="1"/>
        <rFont val="Calibri"/>
        <family val="2"/>
        <scheme val="minor"/>
      </rPr>
      <t>complementary pathways</t>
    </r>
  </si>
  <si>
    <t xml:space="preserve">003 Reinsediamento </t>
  </si>
  <si>
    <t xml:space="preserve">Definizione e sperimentazione di un modello di complementary pathways </t>
  </si>
  <si>
    <t>Min Interno - Dir. Servizi - Ufficio II Relazioni Internaz.</t>
  </si>
  <si>
    <t>Reinsediamento e Ammissione Umanitaria</t>
  </si>
  <si>
    <t>29 352 416,20</t>
  </si>
  <si>
    <t>Reinsediamento e ammissioni umanitarie pledges 2021, 2022, 2023</t>
  </si>
  <si>
    <t>continuativa</t>
  </si>
  <si>
    <t>Resettlement</t>
  </si>
  <si>
    <t>TOTALE OS</t>
  </si>
  <si>
    <t>Assistenza Tecnica</t>
  </si>
  <si>
    <t>Tot. / 1,06</t>
  </si>
  <si>
    <t>TOTALE PIANIFICATO</t>
  </si>
  <si>
    <t>TOTALE IMPEGNATO</t>
  </si>
  <si>
    <t>Classificazione interventi</t>
  </si>
  <si>
    <t>Budget impegnato</t>
  </si>
  <si>
    <t xml:space="preserve">% </t>
  </si>
  <si>
    <r>
      <t xml:space="preserve">Dotazione disponibile ARES (2021) 2665525 
</t>
    </r>
    <r>
      <rPr>
        <sz val="14"/>
        <color theme="1"/>
        <rFont val="Calibri"/>
        <family val="2"/>
        <scheme val="minor"/>
      </rPr>
      <t>(comprensiva di quota AT al 6%)</t>
    </r>
  </si>
  <si>
    <t>quota UE</t>
  </si>
  <si>
    <r>
      <t xml:space="preserve">Dotazione reinsediamento / ammissione umanitaria
</t>
    </r>
    <r>
      <rPr>
        <sz val="14"/>
        <color theme="1"/>
        <rFont val="Calibri"/>
        <family val="2"/>
        <scheme val="minor"/>
      </rPr>
      <t>(comprensiva di quota AT al 6%)</t>
    </r>
  </si>
  <si>
    <t>TOTALE</t>
  </si>
  <si>
    <t>SALDO</t>
  </si>
  <si>
    <t>Progetto Report statistico (conguaglio)</t>
  </si>
  <si>
    <t>Report statistico: fabbisogno</t>
  </si>
  <si>
    <t>saldo</t>
  </si>
  <si>
    <t>BUDGET DA ALLOCARESU OS</t>
  </si>
  <si>
    <t>Provincia</t>
  </si>
  <si>
    <t>Regione</t>
  </si>
  <si>
    <t xml:space="preserve">Aquila </t>
  </si>
  <si>
    <t xml:space="preserve">Chieti </t>
  </si>
  <si>
    <t xml:space="preserve">Pescara </t>
  </si>
  <si>
    <t xml:space="preserve">Teramo </t>
  </si>
  <si>
    <t xml:space="preserve">Matera </t>
  </si>
  <si>
    <t xml:space="preserve">Potenza </t>
  </si>
  <si>
    <t xml:space="preserve">Catanzaro </t>
  </si>
  <si>
    <t xml:space="preserve">Cosenza </t>
  </si>
  <si>
    <t xml:space="preserve">Crotone </t>
  </si>
  <si>
    <t xml:space="preserve">Reggio-Calabria </t>
  </si>
  <si>
    <t xml:space="preserve">Vibo-Valentia </t>
  </si>
  <si>
    <t xml:space="preserve">Avellino </t>
  </si>
  <si>
    <t xml:space="preserve">Benevento </t>
  </si>
  <si>
    <t xml:space="preserve">Caserta </t>
  </si>
  <si>
    <t xml:space="preserve">Napoli </t>
  </si>
  <si>
    <t xml:space="preserve">Salerno </t>
  </si>
  <si>
    <t xml:space="preserve">Bologna </t>
  </si>
  <si>
    <t>Emilia Romagna</t>
  </si>
  <si>
    <t xml:space="preserve">Ferrara </t>
  </si>
  <si>
    <t xml:space="preserve">Forli-Cesena </t>
  </si>
  <si>
    <t xml:space="preserve">Modena </t>
  </si>
  <si>
    <t xml:space="preserve">Parma </t>
  </si>
  <si>
    <t xml:space="preserve">Piacenza </t>
  </si>
  <si>
    <t xml:space="preserve">Ravenna </t>
  </si>
  <si>
    <t xml:space="preserve">Reggio-Emilia </t>
  </si>
  <si>
    <t xml:space="preserve">Rimini </t>
  </si>
  <si>
    <t xml:space="preserve">Gorizia </t>
  </si>
  <si>
    <t>Friuli Venezia Giulia</t>
  </si>
  <si>
    <t xml:space="preserve">Pordenone </t>
  </si>
  <si>
    <t xml:space="preserve">Trieste </t>
  </si>
  <si>
    <t xml:space="preserve">Udine </t>
  </si>
  <si>
    <t xml:space="preserve">Frosinone </t>
  </si>
  <si>
    <t xml:space="preserve">Latina </t>
  </si>
  <si>
    <t xml:space="preserve">Rieti </t>
  </si>
  <si>
    <t xml:space="preserve">Viterbo </t>
  </si>
  <si>
    <t xml:space="preserve">Genova </t>
  </si>
  <si>
    <t xml:space="preserve">Imperia </t>
  </si>
  <si>
    <t xml:space="preserve">La-Spezia </t>
  </si>
  <si>
    <t xml:space="preserve">Savona </t>
  </si>
  <si>
    <t xml:space="preserve">Bergamo </t>
  </si>
  <si>
    <t xml:space="preserve">Brescia </t>
  </si>
  <si>
    <t xml:space="preserve">Como </t>
  </si>
  <si>
    <t xml:space="preserve">Cremona </t>
  </si>
  <si>
    <t xml:space="preserve">Lecco </t>
  </si>
  <si>
    <t xml:space="preserve">Lodi </t>
  </si>
  <si>
    <t xml:space="preserve">Mantova </t>
  </si>
  <si>
    <t xml:space="preserve">Milano </t>
  </si>
  <si>
    <t xml:space="preserve">Pavia </t>
  </si>
  <si>
    <t xml:space="preserve">Sondrio </t>
  </si>
  <si>
    <t xml:space="preserve">Varese </t>
  </si>
  <si>
    <t xml:space="preserve">Monza e Brianza </t>
  </si>
  <si>
    <t xml:space="preserve">Ancona </t>
  </si>
  <si>
    <t xml:space="preserve">Ascoli-Piceno </t>
  </si>
  <si>
    <t xml:space="preserve">Macerata </t>
  </si>
  <si>
    <t xml:space="preserve">Pesaro-Urbino </t>
  </si>
  <si>
    <t xml:space="preserve">Fermo </t>
  </si>
  <si>
    <t xml:space="preserve">Campobasso </t>
  </si>
  <si>
    <t xml:space="preserve">Isernia </t>
  </si>
  <si>
    <t xml:space="preserve">Alessandria </t>
  </si>
  <si>
    <t xml:space="preserve">Asti </t>
  </si>
  <si>
    <t xml:space="preserve">Biella </t>
  </si>
  <si>
    <t xml:space="preserve">Cuneo </t>
  </si>
  <si>
    <t xml:space="preserve">Novara </t>
  </si>
  <si>
    <t xml:space="preserve">Torino </t>
  </si>
  <si>
    <t xml:space="preserve">Verbania </t>
  </si>
  <si>
    <t xml:space="preserve">Vercelli </t>
  </si>
  <si>
    <t xml:space="preserve">Bari </t>
  </si>
  <si>
    <t xml:space="preserve">Brindisi </t>
  </si>
  <si>
    <t xml:space="preserve">Foggia </t>
  </si>
  <si>
    <t xml:space="preserve">Lecce </t>
  </si>
  <si>
    <t xml:space="preserve">Taranto </t>
  </si>
  <si>
    <t xml:space="preserve">Barletta-Andria-Trani </t>
  </si>
  <si>
    <t xml:space="preserve">Cagliari </t>
  </si>
  <si>
    <t xml:space="preserve">Nuoro </t>
  </si>
  <si>
    <t xml:space="preserve">Oristano </t>
  </si>
  <si>
    <t xml:space="preserve">Sassari </t>
  </si>
  <si>
    <t xml:space="preserve">Carbonia-Iglesias </t>
  </si>
  <si>
    <t xml:space="preserve">Medio Campidano </t>
  </si>
  <si>
    <t xml:space="preserve">Ogliastra </t>
  </si>
  <si>
    <t xml:space="preserve">Olbia-Tempio </t>
  </si>
  <si>
    <t xml:space="preserve">Agrigento </t>
  </si>
  <si>
    <t xml:space="preserve">Caltanissetta </t>
  </si>
  <si>
    <t xml:space="preserve">Catania </t>
  </si>
  <si>
    <t xml:space="preserve">Enna </t>
  </si>
  <si>
    <t xml:space="preserve">Messina </t>
  </si>
  <si>
    <t xml:space="preserve">Palermo </t>
  </si>
  <si>
    <t xml:space="preserve">Ragusa </t>
  </si>
  <si>
    <t xml:space="preserve">Siracusa </t>
  </si>
  <si>
    <t xml:space="preserve">Trapani </t>
  </si>
  <si>
    <t xml:space="preserve">Arezzo </t>
  </si>
  <si>
    <t xml:space="preserve">Firenze </t>
  </si>
  <si>
    <t xml:space="preserve">Grosseto </t>
  </si>
  <si>
    <t xml:space="preserve">Livorno </t>
  </si>
  <si>
    <t xml:space="preserve">Lucca </t>
  </si>
  <si>
    <t xml:space="preserve">Massa-Carrara </t>
  </si>
  <si>
    <t xml:space="preserve">Pisa </t>
  </si>
  <si>
    <t xml:space="preserve">Pistoia </t>
  </si>
  <si>
    <t xml:space="preserve">Prato </t>
  </si>
  <si>
    <t xml:space="preserve">Siena </t>
  </si>
  <si>
    <t xml:space="preserve">Bolzano </t>
  </si>
  <si>
    <t>Trentino Alto Adige</t>
  </si>
  <si>
    <t xml:space="preserve">Trento </t>
  </si>
  <si>
    <t xml:space="preserve">Perugia </t>
  </si>
  <si>
    <t xml:space="preserve">Terni </t>
  </si>
  <si>
    <t xml:space="preserve">Aosta </t>
  </si>
  <si>
    <t xml:space="preserve">Belluno </t>
  </si>
  <si>
    <t xml:space="preserve">Padova </t>
  </si>
  <si>
    <t xml:space="preserve">Rovigo </t>
  </si>
  <si>
    <t xml:space="preserve">Treviso </t>
  </si>
  <si>
    <t xml:space="preserve">Venezia </t>
  </si>
  <si>
    <t xml:space="preserve">Verona </t>
  </si>
  <si>
    <t xml:space="preserve">Vicenza </t>
  </si>
  <si>
    <t>PROG-1127</t>
  </si>
  <si>
    <t>PROG-268</t>
  </si>
  <si>
    <t>PROG-311</t>
  </si>
  <si>
    <t>PROG-312</t>
  </si>
  <si>
    <t>PROG-352</t>
  </si>
  <si>
    <t>PROG-363</t>
  </si>
  <si>
    <t>PROG-389</t>
  </si>
  <si>
    <t>PROG-423</t>
  </si>
  <si>
    <t>PROG-461</t>
  </si>
  <si>
    <t>PROG-506</t>
  </si>
  <si>
    <t>PROG-510</t>
  </si>
  <si>
    <t>PROG-580</t>
  </si>
  <si>
    <t>PROG-589</t>
  </si>
  <si>
    <t>PROG-593</t>
  </si>
  <si>
    <t>PROG-617</t>
  </si>
  <si>
    <t>PROG-619</t>
  </si>
  <si>
    <t>PROG-623</t>
  </si>
  <si>
    <t>PROG-643</t>
  </si>
  <si>
    <t>PROG-688</t>
  </si>
  <si>
    <t>PROG-705</t>
  </si>
  <si>
    <t>PROG-714</t>
  </si>
  <si>
    <t>PROG-722</t>
  </si>
  <si>
    <t>PROG-723</t>
  </si>
  <si>
    <t>PROG-741</t>
  </si>
  <si>
    <t>PROG-748</t>
  </si>
  <si>
    <t>COMUNE DI BRESCIA</t>
  </si>
  <si>
    <t>PROVINCIA AUTONOMA DI TRENTO</t>
  </si>
  <si>
    <t>ROMA CAPITALE - DIPARTIMENTO POLITICHE SOCIALI E SALUTE</t>
  </si>
  <si>
    <t>COMUNE DI BERGAMO</t>
  </si>
  <si>
    <t>COMUNE DI MONTELEONE DI PUGLIA</t>
  </si>
  <si>
    <t>COMUNE DI VASTO</t>
  </si>
  <si>
    <t>DIVERSITÀ COME MERAVIGLIOSA OPPORTUNITÀ</t>
  </si>
  <si>
    <t>COMUNE DI CREMONA</t>
  </si>
  <si>
    <t>RIPARTI</t>
  </si>
  <si>
    <t>€ 1.000.000,00</t>
  </si>
  <si>
    <t>€ 975.088,97</t>
  </si>
  <si>
    <t>€ 963.969,25</t>
  </si>
  <si>
    <t>€ 964.983,37</t>
  </si>
  <si>
    <t>€ 962.452,70</t>
  </si>
  <si>
    <t>€ 981.144,71</t>
  </si>
  <si>
    <t>€ 861.933,28</t>
  </si>
  <si>
    <t>€ 277.001,60</t>
  </si>
  <si>
    <t>€ 975.544,73</t>
  </si>
  <si>
    <t>€ 999.989,58</t>
  </si>
  <si>
    <t>€ 993.251,29</t>
  </si>
  <si>
    <t>€ 968.873,01</t>
  </si>
  <si>
    <t>€ 980.576,71</t>
  </si>
  <si>
    <t>€ 961.384,67</t>
  </si>
  <si>
    <t>€ 988.131,40</t>
  </si>
  <si>
    <t>€ 809.104,04</t>
  </si>
  <si>
    <t>€ 994.722,78</t>
  </si>
  <si>
    <t>€ 864.717,91</t>
  </si>
  <si>
    <t>€ 652.722,40</t>
  </si>
  <si>
    <t>€ 968.617,93</t>
  </si>
  <si>
    <t>€ 643.877,42</t>
  </si>
  <si>
    <t>€ 930.800,98</t>
  </si>
  <si>
    <t>€ 928.467,89</t>
  </si>
  <si>
    <t>CU</t>
  </si>
  <si>
    <t>BS</t>
  </si>
  <si>
    <t>Roma</t>
  </si>
  <si>
    <t>PR</t>
  </si>
  <si>
    <t>RG</t>
  </si>
  <si>
    <t>PROG-1112</t>
  </si>
  <si>
    <t>€ 750.000,00</t>
  </si>
  <si>
    <t>PROG-04</t>
  </si>
  <si>
    <t>PROG-09</t>
  </si>
  <si>
    <t>TIPOLOGIA DI INTERVENTO</t>
  </si>
  <si>
    <t>DATA FINE PROGETTO</t>
  </si>
  <si>
    <t>COSTO COMPLESSIVO</t>
  </si>
  <si>
    <t>TASSO DI COFINANZIAMENTO</t>
  </si>
  <si>
    <t>DATA AVVIO PROGETTO</t>
  </si>
  <si>
    <t>ID</t>
  </si>
  <si>
    <t>CODICE PROGETTO</t>
  </si>
  <si>
    <t>MINISTERO DELL'INTERNO - DIREZIONE CENTRALE PER I DIRITTI CIVILI, LA CITTADINANZA E LE MINORANZE</t>
  </si>
  <si>
    <t>NOVASS SOC. COOP. SOC. ONLUS</t>
  </si>
  <si>
    <t>SANITARIA DELFINO SOCIETÀ COOPERATIVA SOCIALE</t>
  </si>
  <si>
    <t>CONSORZIO HERA SOCIETÀ COOPERATIVA SOCIALE</t>
  </si>
  <si>
    <t>CO&amp;SO-CONSORZIO PER LA COOPERAZIONE E LA SOLIDARIETÀ</t>
  </si>
  <si>
    <t>COOPERATIVA OPERA PROSSIMA SOCIETÀ COOPERATIVA SOCIALE</t>
  </si>
  <si>
    <t>CONSORZIO IL NODO SOC. COOP. SOC.</t>
  </si>
  <si>
    <t>ASSOCIAZIONE LA MANO DI FRANCESCO ONLUS</t>
  </si>
  <si>
    <t>FILEF BASILICATA SOCIETA' COOPERATIVA SOCIALE</t>
  </si>
  <si>
    <t>GIADA ONLUS COOPERATIVA SOCIALE</t>
  </si>
  <si>
    <t>SOCIETÀ COOPERATIVA SOCIALE BADIA GRANDE</t>
  </si>
  <si>
    <t>CONSORZIO MATRIX</t>
  </si>
  <si>
    <t>CONSORZIO UMANA SOLIDARIETÀ SCS</t>
  </si>
  <si>
    <t>SOCIETÀ COOPERATIVA SOCIALE ALADINO</t>
  </si>
  <si>
    <t>SOCIETÀ COOPERATIVA SOCIALE FORMAZIONE E COMUNIONE ONLUS (FO.CO. ONLUS)</t>
  </si>
  <si>
    <t>MINISTERO DELL'INTERNO - DIPARTIMENTO PER LE LIBERTÀ CIVILI E L'IMMIGRAZIONE</t>
  </si>
  <si>
    <t>REGIONE DEL VENETO</t>
  </si>
  <si>
    <t>CSC COOPERATIVA SOCIALE</t>
  </si>
  <si>
    <t>FONDAZIONE INIZIATIVE E STUDI SULLA MULTIETNICITÀ ENTE DEL TERZO SETTORE, FONDAZIONE ISMU ETS</t>
  </si>
  <si>
    <t>ISTITUTO PSICOANALITICO PER LE RICERCHE SOCIALI E.T.S. IPRS</t>
  </si>
  <si>
    <t>CENTRO STUDI DI POLITICA INTERNAZIONALE - CESPI ETS</t>
  </si>
  <si>
    <t>ORGANIZZAZIONE INTERNAZIONALE PER LE MIGRAZIONI - OIM</t>
  </si>
  <si>
    <t>REGIONE LAZIO</t>
  </si>
  <si>
    <t>PROGETTO TENDA S.C.S.</t>
  </si>
  <si>
    <t>LA RADA CONSORZIO DI COOPERATIVE SOCIALI S.C.S.</t>
  </si>
  <si>
    <t xml:space="preserve">ASP CITTÀ DI BOLOGNA </t>
  </si>
  <si>
    <t>UNIVERSITÀ DEGLI STUDI ROMA TRE - DIPARTIMENTO DI SCIENZE DELLA FORMAZIONE</t>
  </si>
  <si>
    <t>REGIONE AUTONOMA FRIULI VENEZIA GIULIA</t>
  </si>
  <si>
    <t>REGIONE AUTONOMA VALLE D'AOSTA</t>
  </si>
  <si>
    <t>REGIONE MARCHE - GIUNTA REGIONALE</t>
  </si>
  <si>
    <t>REGIONE LIGURIA</t>
  </si>
  <si>
    <t>REGIONE LOMBARDIA -  DIREZIONE GENERALE FAMIGLIA, SOLIDARIETÀ SOCIALE, DISABILITÀ E PARI OPPORTUNITÀ</t>
  </si>
  <si>
    <t>COMUNE DI GENOVA</t>
  </si>
  <si>
    <t>CIVIFORM SOC. COOP. SOCIALE</t>
  </si>
  <si>
    <t>REGIONE EMILIA-ROMAGNA</t>
  </si>
  <si>
    <t>REGIONE CALABRIA</t>
  </si>
  <si>
    <t>REGIONE AUTONOMA DELLA SARDEGNA</t>
  </si>
  <si>
    <t>REGIONE ABRUZZO</t>
  </si>
  <si>
    <t>REGIONE SICILIANA</t>
  </si>
  <si>
    <t xml:space="preserve"> GARANTE NAZIONALE DEI DIRITTI DELLE PERSONE PRIVATE DELLA LIBERTÀ PERSONALE</t>
  </si>
  <si>
    <t>CASA DEI DIRITTI SOCIALI ODV</t>
  </si>
  <si>
    <t xml:space="preserve">MINISTERO DELL'INTERNO – DLCI - UFFICIO RELAZIONI INTERNAZIONALI </t>
  </si>
  <si>
    <t>C.S.C CREDITO SENZA CONFINI SOCIETÀ COOPERATIVA SOCIALE</t>
  </si>
  <si>
    <t>REGIONE PUGLIA</t>
  </si>
  <si>
    <t>CEFAL EMILIA ROMAGNA SOCIETÀ COOPERATIVA</t>
  </si>
  <si>
    <t>CPIA 2 METROPOLITANO DI BOLOGNA "EDUARD C. LINDEMAN"</t>
  </si>
  <si>
    <t>REGIONE MOLISE</t>
  </si>
  <si>
    <t>ASSOCIAZIONE CLIQ CERTIFICAZIONE LINGUA ITALIANA DI QUALITÀ</t>
  </si>
  <si>
    <t>MINISTERO DELL'INTERNO - DIPARTIMENTO DELLA PUBBLICA SICUREZZA</t>
  </si>
  <si>
    <t>UFFICIO SCOLASTICO REGIONALE PER IL PIEMONTE</t>
  </si>
  <si>
    <t>DIREZIONE CENTRALE PER LA PROGRAMMAZIONE E I SERVIZI GENERALI (PER UFFICIO REL. INT.)</t>
  </si>
  <si>
    <t>DIREZIONE CENTRALE PER LA PROGRAMMAZIONE E I SERVIZI GENERALI (PER CNA)</t>
  </si>
  <si>
    <t>DIREZIONE CENTRALE PER LA PROGRAMMAZIONE E I SERVIZI GENERALI (PER DIR. SERVIZI CIVILI)</t>
  </si>
  <si>
    <t>DIREZIONE CENTRALE PER LA PROGRAMMAZIONE E I SERVIZI GENERALI (PER ADG E DIR. FIN.)</t>
  </si>
  <si>
    <t>DIREZIONE CENTRALE PER LA PROGRAMMAZIONE E I SERVIZI GENERALI (PER RVA)</t>
  </si>
  <si>
    <t>MINISTERO DELL'INTERNO - DIREZIONE CENTRALE DEI SERVIZI CIVILI PER L'IMMIGRAZIONE E L'ASILO</t>
  </si>
  <si>
    <t xml:space="preserve">MINISTERO DELL'ISTRUZIONE E DEL MERITO </t>
  </si>
  <si>
    <t>AZIENDA SPECIALE CONSORTILE COMUNI INSIEME PER LO SVILUPPO SOCIALE</t>
  </si>
  <si>
    <t>C.P.I.A. N. 2 SERRAMANNA</t>
  </si>
  <si>
    <t>CPIA LA SPEZIA</t>
  </si>
  <si>
    <t>ISTITUTO COMPRENSIVO GIANNI RODARI</t>
  </si>
  <si>
    <t>IPSIA A PACINOTTI DI PONTEDERA</t>
  </si>
  <si>
    <t>REGIONE MARCHE - AGENZIA REGIONALE SANITARIA ARS MARCHE</t>
  </si>
  <si>
    <t>COMUNITÀ DI S.EGIDIO ACAP APS</t>
  </si>
  <si>
    <t>CNCA COORDINAMENTO NAZIONALE COMUNITÀ ACCOGLIENZA</t>
  </si>
  <si>
    <t>COMUNE DI CASTEL SAN LORENZO (SA)</t>
  </si>
  <si>
    <t>ASSOCIAZIONE PIXEL APS</t>
  </si>
  <si>
    <t>AZIENDA SANITARIA PROVINCIALE DI TRAPANI</t>
  </si>
  <si>
    <t>UNIONE DEI COMUNI VALLE DEL SAVIO</t>
  </si>
  <si>
    <t xml:space="preserve">COMUNE DI RAVENNA </t>
  </si>
  <si>
    <t>CPIA 2 BERGAMO "TULLIO DE MAURO"</t>
  </si>
  <si>
    <t>COMUNE DI PRATO</t>
  </si>
  <si>
    <t>COMUNE DI NUORO</t>
  </si>
  <si>
    <t>AZIENDA LIGURE SANITARIA - A.LI.SA.</t>
  </si>
  <si>
    <t>COMUNE DI SANT'ANDREA DI CONZA</t>
  </si>
  <si>
    <t>COMUNE DI VICENZA</t>
  </si>
  <si>
    <t>AZIENDA OSPEDALIERO UNIVERSITARIA MEYER IRCCS</t>
  </si>
  <si>
    <t xml:space="preserve">UNIVERSITÀ POPOLARE DI ROMA - UPTER APS </t>
  </si>
  <si>
    <t>NOSOTRAS ONLUS</t>
  </si>
  <si>
    <t>ASL ROMA 1 - AZIENDA SANITARIA LOCALE</t>
  </si>
  <si>
    <t>SOC. INTEGRORIENTA COOPERATIVA SOCIALE ONLUS</t>
  </si>
  <si>
    <t>COMUNE DI CINISELLO BALSAMO</t>
  </si>
  <si>
    <t>COMUNE DI REGGIO EMILIA</t>
  </si>
  <si>
    <t>ISTITUTO COMPRENSIVO TREVISO 1 ARTURO MARTINI</t>
  </si>
  <si>
    <t>COMUNE DI MILANO</t>
  </si>
  <si>
    <t>ISTITUTO DI ISTRUZIONE SECONDARIA SUPERIORE "G. FERRARIS"</t>
  </si>
  <si>
    <t>ICS "S. PERTINI"</t>
  </si>
  <si>
    <t>COMUNE DI SPOLETO</t>
  </si>
  <si>
    <t>AZIENDA SANITARIA USL UMBRIA 1</t>
  </si>
  <si>
    <t>AZIENDA SANITARIA LOCALE DI SALERNO</t>
  </si>
  <si>
    <t xml:space="preserve"> REGIONE CALABRIA </t>
  </si>
  <si>
    <t>COMUNE DI CARMIANO</t>
  </si>
  <si>
    <t>UNIONE DEI COMUNI LE TERRE DELLA MARCA SENONE</t>
  </si>
  <si>
    <t>COMUNE DI LIZZANELLO (LE)</t>
  </si>
  <si>
    <t>COMUNE DI SOLOPACA</t>
  </si>
  <si>
    <t>COMUNE DI DESIO</t>
  </si>
  <si>
    <t>COMUNE PORTO TORRES</t>
  </si>
  <si>
    <t>COMUNE DI ARGENTA</t>
  </si>
  <si>
    <t>COMUNE DI VERONA</t>
  </si>
  <si>
    <t>COMUNE DI SUCCIVO</t>
  </si>
  <si>
    <t>COMUNE DI MIGLIERINA</t>
  </si>
  <si>
    <t>COMUNE DI UDINE</t>
  </si>
  <si>
    <t>UNIVERSITÀ DEGLI STUDI ROMA TRE</t>
  </si>
  <si>
    <t>COESO – SOCIETÀ DELLA SALUTE DELL’AREA SOCIO SANITARIA AMIATA GROSSETANA, COLLINE METALLIFERE E GROSSETANA</t>
  </si>
  <si>
    <t>COMUNE DI BERGAMO- CAPOFILA DELL'AMBITO TERRITORIALE SOCIALE DI BERGAMO</t>
  </si>
  <si>
    <t xml:space="preserve">REGIONE MOLISE </t>
  </si>
  <si>
    <t xml:space="preserve">COMUNE DI PORTO RECANATI </t>
  </si>
  <si>
    <t>FNAS/FONDAZIONE</t>
  </si>
  <si>
    <t>REGIONE VENETO</t>
  </si>
  <si>
    <t>COMUNE DI NOCERA INFERIORE</t>
  </si>
  <si>
    <t>SVILUPPO LAVORO ITALIA SPA (EX ANPAL SERVIZI)</t>
  </si>
  <si>
    <t>REGIONE LOMBARDIA</t>
  </si>
  <si>
    <t>L.E.S.S.- LOTTA ALL'ESCLUSIONE SOCIALE PER LA SOSTENIBILITÀ E LA TUTELA DEI DIRITTI_x0002_SOCIETÀ COOPERATIVA SOCIALE ARL ETS SOCIALE A</t>
  </si>
  <si>
    <t>AUTORITÀ GARANTE PER L'INFANZIA E L'ADOLESCENZA</t>
  </si>
  <si>
    <t xml:space="preserve">REGIONE MARCHE </t>
  </si>
  <si>
    <t>REGIONE FRIULI VENEZIA GIULIA</t>
  </si>
  <si>
    <t xml:space="preserve">REGIONE UMBRIA </t>
  </si>
  <si>
    <t>MISTERO DELL'UNIVERSITÀ E DELLA RICERCA</t>
  </si>
  <si>
    <t>COMMISSIONE NAZIONALE PER IL DIRITTO DI ASILO</t>
  </si>
  <si>
    <t>COMUNE DI CUNEO</t>
  </si>
  <si>
    <t>COMUNE DI RAVENNA</t>
  </si>
  <si>
    <t>CITTÀ DI SETTIMO TORINESE</t>
  </si>
  <si>
    <t>COMUNE DI BOLOGNA</t>
  </si>
  <si>
    <t>COMUNE DI PALERMO</t>
  </si>
  <si>
    <t>CITTÀ DI TORINO</t>
  </si>
  <si>
    <t>COMUNE DI IVREA</t>
  </si>
  <si>
    <t>COMUNE DI SANT'ANGELO DEI LOMBARDI</t>
  </si>
  <si>
    <t>COMUNE DI PARMA</t>
  </si>
  <si>
    <t>COMUNE DI VITTORIA</t>
  </si>
  <si>
    <t>COMUNE DI FIRENZE</t>
  </si>
  <si>
    <t>COMUNE DI TRANI</t>
  </si>
  <si>
    <t>COMUNE DI PETRURO IRPINO</t>
  </si>
  <si>
    <t>COMUNE DI NAPOLI</t>
  </si>
  <si>
    <t>COMUNE DI CAPANNORI</t>
  </si>
  <si>
    <t>ISTITUTO NAZIONALE PER LA PROMOZIONE DELLA SALUTE DELLE POPOLAZIONI MIGRANTI E PER 
IL CONTRASTO DELLE MALATTIE DELLA POVERTÀ (INMP)</t>
  </si>
  <si>
    <t>CIVIS VII - CITTADINANZA E INTEGRAZIONE IN VENETO DEGLI IMMIGRATI STRANIERI</t>
  </si>
  <si>
    <t>SPORTELLO "POLO ORIENTA"</t>
  </si>
  <si>
    <t>WALO: FORMAZIONE PER IL SUPPORTO E LA PRESA IN CARICO DI MINORI STRANIERI VULNERABILI</t>
  </si>
  <si>
    <t>BANKABILITY</t>
  </si>
  <si>
    <t xml:space="preserve">REMÌX – RETI DI SUPPORTO PER MINORI MIGRANTI </t>
  </si>
  <si>
    <t>R.I.T.M.I 2 - RETE INTEGRATA TUTELA MINORI IMMIGRATI</t>
  </si>
  <si>
    <t>SUPPORTO PREFETTURE - UU.TT.G. PER LA PIANIFICAZIONE E LA REALIZZAZIONE DI INTERVENTI 
SUL TERRITORIO PER LA GESTIONE DEL FENOMENO MIGRATORIO</t>
  </si>
  <si>
    <t>PIL - PERCORSO INTEGRAZIONE LINGUISTICA</t>
  </si>
  <si>
    <t>EXEMPLA</t>
  </si>
  <si>
    <t>FINANZA INCLUSIVA PER L'INTEGRAZIONE</t>
  </si>
  <si>
    <t xml:space="preserve">“RI.VOLARE IN RE.TE” - RI.TORNO VOL.ONTARIO E ASSISTENZA ALLA RE.INTEGRAZIONE ATTRAVERSO LA RE.TE TE.RRITORIALE </t>
  </si>
  <si>
    <t>PIANO REGIONALE PER LA FORMAZIONE CIVICO LINGUISTICA DEL LAZIO - PRILS LAZIO 6</t>
  </si>
  <si>
    <t>PRENDIAMOCENE CURA – RAFFORZAMENTO DEI SERVIZI TERRITORIALI PER LA PRESA IN CARICO DI MINORI STRANIERI CON VULNERABILITÀ PSICOSOCIALI E DELLE LORO FAMIGLIE E SPERIMENTAZIONE DI PERCORSI ALTERNATIVI</t>
  </si>
  <si>
    <t>SOAVE: SOSTEGNO IN RETE ALLA RESILIENZA DI MINORI STRANIERI VULNERABILI CON SERVIZIO TRANSCULTURALE NEL VENEZIANO</t>
  </si>
  <si>
    <t>PAF! PROGRAMMA DI ALFABETIZZAZIONE FINANZIARIA</t>
  </si>
  <si>
    <t>RETHINK - RETI A SUPPORTO DI MINORI STRANIERI A BOLOGNA</t>
  </si>
  <si>
    <t>VOCI - VOLONTÀ DI COMUNITÀ INCLUSIVE</t>
  </si>
  <si>
    <t>COFRAMIS - CONTRASTARE LE FRAGILITÀ PSICOSOCIALI DEI MINORI STRANIERI CITTADINI NEI PAESI TERZI NEL TERRITORIO DI ROMA CAPITALE</t>
  </si>
  <si>
    <t>CIC TO CIC 3 - CORSI INTEGRATI DI CITTADINANZA - CONOSCERE L'ITALIANO PER COMUNICARE!</t>
  </si>
  <si>
    <t>PETRARCA 7</t>
  </si>
  <si>
    <t>VDA 6 - VALLE D'ACCOGLIENZA 6</t>
  </si>
  <si>
    <t>NET.COM - NETWORK DI COMUNITÀ. BEST PRACTICES IN RETE PER CONTRASTARE IL BULLISMO AI DANNI DEI MINORI DEI PAESI TERZI IN CONDIZIONE DI VULNERABILITÀ</t>
  </si>
  <si>
    <t>ICAM 2023 - ITALIANO CANTIERE APERTO MARCHE 2023</t>
  </si>
  <si>
    <t xml:space="preserve">NUOVI PERCORSI </t>
  </si>
  <si>
    <t>PROF_T PIANO REGIONALE OFFERTA FORMATIVA TOSCANA  ITALIANO PER CPT (CITTADINI PAESI TERZI)</t>
  </si>
  <si>
    <t>CONOSCERE PER INTEGRARSI - 2A ED.</t>
  </si>
  <si>
    <t>NUOVE PROSPETTIVE: IL MODELLO GENOVA TRA INTERAZIONE E CURA</t>
  </si>
  <si>
    <t>INSPIRED: INNOVAZIONE SPERIMENTAZIONE INTEGRAZIONE - NUOVE DOTAZIONI</t>
  </si>
  <si>
    <t xml:space="preserve">FUTURO IN CORSO 3 </t>
  </si>
  <si>
    <t>CALABRIA FRIENDS</t>
  </si>
  <si>
    <t>PARI.DE– POLITICHE ATTIVE E RISORSE PER L’INTEGRAZIONE</t>
  </si>
  <si>
    <t>"S.I.C.I.L.I.A." - STUDIANDO L'ITALIANO CRESCE L'INTEGRAZIONE IL LAVORO L'INCLUSIONE E L'ACCOGLIENZA</t>
  </si>
  <si>
    <t>RIMPATRI FORZATI E TUTELA DEI DIRITTI</t>
  </si>
  <si>
    <t>PAROLIAMO</t>
  </si>
  <si>
    <t>L'ALFABETO DEI DIRITTI</t>
  </si>
  <si>
    <t>POTENZIAMENTO DELL'UNITÀ RESETTLEMENT ED INTERVENTI DI CAPACITY BUILDING SUL TERRITORIO A SUPPORTO DEL REINSEDIAMENTO</t>
  </si>
  <si>
    <t>LINGUA MIGRANTE - A RUOTA LIBERA IN CALABRIA</t>
  </si>
  <si>
    <t>RA.DI.CI. - RIFUGIATI DIVENTANO CITTADINI</t>
  </si>
  <si>
    <t>INTEGR-AZIONI FORMATIVE PER UNA SOCIETÀ INCLUSIVA</t>
  </si>
  <si>
    <t>SALUS - PIANO DI SALUTE E ACCOGLIENZA TRAMITE IL LAVORO UNITO DEI SERVIZI</t>
  </si>
  <si>
    <t>PASSWORLD</t>
  </si>
  <si>
    <t>UNA SCUOLA DI PAROLE</t>
  </si>
  <si>
    <t>SUPPORTO ALLE RETI TERRITORIALI ANTIDISCRIMINAZIONE - CAPACITY BUILDING E COORDINAMENTO SCIENTIFICO</t>
  </si>
  <si>
    <t>#ZERODISTANZE</t>
  </si>
  <si>
    <t>OSSERVATORIO PERMANENTE PER IL MONITORAGGIO CONTINUATIVO DEI PERCORSI FORMATIVI</t>
  </si>
  <si>
    <t>MED.E.A. - MEDIAZIONE CULTURALE E AUSILIO AGLI UFFICI IMMIGRAZIONE DELLE QUESTURE</t>
  </si>
  <si>
    <t>PERSONE (PERCORSI EMILIA-ROMAGNA SALUTE OBIETTIVO NESSUNO ESCLUSO)</t>
  </si>
  <si>
    <t>IN.TRA - INTERVENTI DI POTENZIAMENTO DELLA GOVERNANCE DEI SERVIZI PER L'ACCOGLIENZA E L'INTEGRAZIONE DEI CITTADINI DI PAESI TERZI NELLA PROVINCIA DI TRAPANI</t>
  </si>
  <si>
    <t>GENTES A SCUOLA</t>
  </si>
  <si>
    <t xml:space="preserve">PROSECUZIONE BIENNALE DI PROGETTI DI ACCOGLIENZA PER MSNA </t>
  </si>
  <si>
    <t>OSA - OPPORTUNITÀ E SUPPORTO PER L'AUTONOMIA</t>
  </si>
  <si>
    <t>I,R,I,S, - INTERVENTI DI RAFFORZAMENTO DELL’INTEGRAZIONE SCOLASTICA,</t>
  </si>
  <si>
    <t>PERCORSI</t>
  </si>
  <si>
    <t>LUMEN - SCUOLA MIGRAZIONE E INTEGRAZIONE</t>
  </si>
  <si>
    <t>PORTE APERTE, INTERVENTI PER LA PROMOZIONE DEL SUCCESSO SCOLASTICO DEGLI ALLIEVI E DELLE ALLIEVE PROVENIENTI DA CONTESTI MIGRATORI IN UMBRIA,</t>
  </si>
  <si>
    <t>CARE-RISE - COORDINAMENTO PER UNA RETE INTEGRATA DI SOSTEGNO E EMPOWERMENT PER I RIFUGIATI NEL SISTEMA DI WELFARE LOCALE</t>
  </si>
  <si>
    <t>SOFIA2 - SERVIZI E OPERATORI FORMATI PER L'INTEGRAZIONE E L'ACCOGLIENZA</t>
  </si>
  <si>
    <t>PRO,M,E,T,E,O, ((PROGETTO DI MEDIAZIONE EDUCATIVA E TECNICHE PER LE EGUALI OPPORTUNITÀ)</t>
  </si>
  <si>
    <t>AZIONI INTEGRATE DEL SERVIZIO SANITARIO DELLA REGIONE MARCHE PER LA SALUTE PSICO_x0002_FISICA DEI MIGRANTI FORZATI E DEI MINORI NON ACCOMPAGNAT</t>
  </si>
  <si>
    <t>L’ITALIANO PER AMICO: PERCORSI DI FORMAZIONE LINGUISTICA PER L’INTEGRAZIONE</t>
  </si>
  <si>
    <t xml:space="preserve">INTESSERE. SOSTENERE IL DIRITTO ALLE RELAZIONI FAMILIARI DEI MINORENNI MIGRANTI  </t>
  </si>
  <si>
    <t>STRADA FACENDO</t>
  </si>
  <si>
    <t>ABIL.ITA</t>
  </si>
  <si>
    <t>STORIE IN VALIGIA</t>
  </si>
  <si>
    <t>PER.S.O.N.E. SICILIA - PERCORSO SALUTE OBIETTIVO NESSUNO ESCLUSO SICILIA</t>
  </si>
  <si>
    <t>INTEGRA: INIZIATIVE TERRITORIALI GENERATRICI DI RETI PER L'AUTONOMIA DEI RIFUGIATI</t>
  </si>
  <si>
    <t>AUTONOMA DI TRENTO PER RICHIEDENTI ASILO E TITOLARI DI PROTEZIONE INTERNAZIONALE</t>
  </si>
  <si>
    <t>SMART-ER SISTEMA PER IL MIGLIORAMENTO DELL'ACCOGLIENZA SULLA 
RETE TERRITORIALE – EMILIA ROMAGNA</t>
  </si>
  <si>
    <t>S,I,L,LAB,I, SCUOLE IN LOMBARDIA: LABORATORI PER L'INTEGRAZIONE</t>
  </si>
  <si>
    <t>LA SCUOLA : LUOGO APERTO E INCLUSIVO – IMPARIAMO INSIEME</t>
  </si>
  <si>
    <t>ASAP: AUTONOMIA SOCIO ABITATIVA PRATO</t>
  </si>
  <si>
    <t>ARTICOLO 10 C.</t>
  </si>
  <si>
    <t>START - SISTEMA INTEGRATO PER L'AUTONOMIA ED IL RAFFORZAMENTO DEI PERCORSI DI INCLUSIONE DEI TITOLARI DI PROTEZIONE INTERNAZIONALE</t>
  </si>
  <si>
    <t>APPRODI</t>
  </si>
  <si>
    <t>S.A.RE.I. -SANT'ANDREA DI CONZA ACCOGLIENTE</t>
  </si>
  <si>
    <t>DAL PROGETTO SAI AL PROGETTO SEI: SUPPORTO ALL'EMANCIPAZIONE INCLUSIVA</t>
  </si>
  <si>
    <t>ORA MI SENTO A CASA - PERCORSI DI EMANCIPAZIONE E AUTONOMIA</t>
  </si>
  <si>
    <t xml:space="preserve">PROSIT-PROMUOVERE SERVIZI INTERDISCIPLINARI TERRITORIALI PER LA SALUTE DEI </t>
  </si>
  <si>
    <t>RICHIEDENTI ASILO E RIFUGIATI</t>
  </si>
  <si>
    <t>IN.TE.S.A  INIZIATIVE TERRITORIALI DI SUPPORTO ALLA AUTONOMIA DEI RIFUGIATI</t>
  </si>
  <si>
    <t>CLAIM – COMUNITÀ LINGUISTICA DI APPRENDIMENTO DELL’ITALIANO MULTIGENERAZIONALE</t>
  </si>
  <si>
    <t>AGORAL 3</t>
  </si>
  <si>
    <t>LE COSMONAUTE – ITALIANO PER ESPLORATRICI DELLA BELLEZZA</t>
  </si>
  <si>
    <t>PAROLE CHIAVE 2: NUOVI PROCESSI DI INCLUSIONE</t>
  </si>
  <si>
    <t>RIESCO: RETE DI INTEGRAZIONE E DI EMANCIPAZIONE SOCIALE PER VIVERE LA COMUNITÀ</t>
  </si>
  <si>
    <t>CI.SIAMO - PERCORSI PER L'INCLUSIONE</t>
  </si>
  <si>
    <t>STEPS - SUPPORTO TERRITORIALE</t>
  </si>
  <si>
    <t>SPRINT- SUPPORTO ALLA PREFETTURA DI ROMA PER L'INTEGRAZIONE DI CITTADINI DI PAESI TERZI</t>
  </si>
  <si>
    <t>PROG-541 _ RAFFORZAMENTO INCLUSIONE SCOLASTICA IN VENETO</t>
  </si>
  <si>
    <t>ITALIANO SECONDO ME</t>
  </si>
  <si>
    <t>CULTURA INCLUSIVA</t>
  </si>
  <si>
    <t>GENERAZIONE INTEGRAZIONE: AZIONI DI INCLUSIONE SCOLASTICA E SOCIALE DI ALUNNI E STUDENTI DEI PAESI TERZI</t>
  </si>
  <si>
    <t>CAPACITÀ E CRESCITA</t>
  </si>
  <si>
    <t>PREVENZIONE 5.0</t>
  </si>
  <si>
    <t xml:space="preserve">DALLA A ALLA Z – DALL’ACCOGLIENZA ALL’INTEGRAZIONE	</t>
  </si>
  <si>
    <t>SPOLETO CITTÀ APERTA</t>
  </si>
  <si>
    <t>WELCOME VALDELSA</t>
  </si>
  <si>
    <t>S.A.F.E- SALUTE E ACCOGLIENZA PER LE FRAGILITÀ EMERGENTI</t>
  </si>
  <si>
    <t>M.I.S.C.A MIGRANTI IN SALUTE IN CAMPANIA</t>
  </si>
  <si>
    <t>I’M IN SEPINO - INNOVATIVE METHODOLOGIES FOR INCLUSION</t>
  </si>
  <si>
    <t>CO.E.SI.MI - COOPERAZIONE E SVILUPPO INCLUSIVO PER MIGRANTI</t>
  </si>
  <si>
    <t xml:space="preserve"> TOGETHER(E) </t>
  </si>
  <si>
    <t>P.I.U. SAI - PERCORSI INDIVIDUALIZZATI DI USCITA DAL SAI</t>
  </si>
  <si>
    <t>PAIS PERCORSI DI AUTONOMIA INDIVIDUALI PER STRANIERI</t>
  </si>
  <si>
    <t>PROGETTO TETRIS - TERRITORIO E RISORSE PER L'INCLUSIONE</t>
  </si>
  <si>
    <t>COVES CONTRASTO ALLE VULNERABILITÀ ED ALLA EMARGINAZIONE SOCIALE</t>
  </si>
  <si>
    <t>SMART - SUPPORTO MIRATO ALL'AUTONOMIA RIVOLTO AI TITOLARI DI PROTEZIONE INTERNAZIONALE</t>
  </si>
  <si>
    <t xml:space="preserve">PR.I.M.A. CARMIANO - PROMOZIONE DELL'INTEGRAZIONE SOCIALE ED ECONOMICA DEI MIGRANTI </t>
  </si>
  <si>
    <t>HOMELINK</t>
  </si>
  <si>
    <t>PR.I.M.A. LIZZANELLO - PROMOZIONE DELL'INTEGRAZIONE SOCIALE ED ECONOMICA DEI MIGRANTI</t>
  </si>
  <si>
    <t>PR.I.M.A. ARNESANO- PROMOZIONE DELL'INTEGRAZIONE SOCIALE ED ECONOMICA DEI MIGRANTI</t>
  </si>
  <si>
    <t>RESTIAMO CONNESSI</t>
  </si>
  <si>
    <t>ACCASAI</t>
  </si>
  <si>
    <t>PROGETTO V.A.I. (VERSO L'AUTONOMIA E L'INDIPENDENZA)</t>
  </si>
  <si>
    <t>VERSO IL FUTURO. PERCORSI DI INCLUSIONE E AUTONOMIA DEI RIFUGIATI A BADOLATO.</t>
  </si>
  <si>
    <t>I’M IN PORTO TORRES – INNOVATIVE METHODOLOGIES FOR INCLUSION</t>
  </si>
  <si>
    <t>AR.C.A - ARGENTA E CENTO PER L'AUTONOMIA</t>
  </si>
  <si>
    <t>STEP UP: UN PASSO AVANTI VERSO L’AUTONOMIA</t>
  </si>
  <si>
    <t>VIA_VITE IN AUTONOMIA VALLI ETRUSCHE</t>
  </si>
  <si>
    <t>SPIR.NET 2 - SALUTE PROTEZIONE INTERNAZIONALE RICHIEDENTI NETWORK</t>
  </si>
  <si>
    <t>S.H.E - SOCIAL HUB EXPERIENCE</t>
  </si>
  <si>
    <t>INSIEME - INTERVENTO DI SUPPORTO ALL'INCLUSIONE SOCIOECONOMICA DI FAMIGLIE E
TITOLARI DI PROTEZIONE INTERNAZIONALE NEL COMUNE DI FISCAGLIA</t>
  </si>
  <si>
    <t>APPRODI PER RE-STARE - AZIONI PER POTENZIARE LE OPPORTUNITÀ DI INCLUSIONE DEI TITOLARI DI PROTEZIONE INTERNAZIONALE</t>
  </si>
  <si>
    <t>C.A.R.E. - COMUNITÀ AGGREGANTI PER REINSERIMENTI DI ECCELLENZA</t>
  </si>
  <si>
    <t xml:space="preserve">GOT AUT – GENERARE OPPORTUNITÀ TERRITORIALI PER L’AUTONOMIA </t>
  </si>
  <si>
    <t>CALITRI ACCOGLIE</t>
  </si>
  <si>
    <t>AAA CERCASI FAMIGLIE - ASCOLTARE</t>
  </si>
  <si>
    <t>PEER - PUBBLICO E ETS IN RETE</t>
  </si>
  <si>
    <t>ALI DI AUTONOMIA: ABITAZIONE</t>
  </si>
  <si>
    <t xml:space="preserve">SALUTE MENTALE E ACCOGLIENZA PER RICHIEDENTI ASILO </t>
  </si>
  <si>
    <t>R.I.M.A.N.I. - RETE PER L'INCLUSIONE DI MINORI NON ACCOMPAGNATI E NEOMAGGIORENNI IN AMBITO FAMILIARE E LAVORATIVO</t>
  </si>
  <si>
    <t>DI.QU.I ! – STRATEGIE DI DIGITALIZZAZIONE</t>
  </si>
  <si>
    <t>MEDI-AZIONI PA: AZIONI DI RAFFORZAMENTO DEI SERVIZI DI 
MEDIAZIONE INTERCULTURALE PER L’ACCESSIBILITÀ ALLA PUBBLICA 
AMMINISTRAZIONE</t>
  </si>
  <si>
    <t>STORIA - SPORTELLI TERRITORIALI PER L'ORIENTAMENTO</t>
  </si>
  <si>
    <t xml:space="preserve">ARCO ACCESSIBILITA RAFFORZAMENTO CAPACITAZIONE 
ORIENTAMENTO </t>
  </si>
  <si>
    <t>RE.FORM.: RETI E FORMAZIONE PER L’INTEGRAZIONE E L’INCLUSIONE</t>
  </si>
  <si>
    <t>QUALIFICAZIONE E RAFFORZAMENTO DEI SERVIZI PUBBLICI A SUPPORTO 
DEI CITTADINI DI PAESI TERZI DI ENNA</t>
  </si>
  <si>
    <t xml:space="preserve">HEALTH 4 ALL </t>
  </si>
  <si>
    <t>F.A.R.O. FORMARE, ASSISTERE, RAFFORZARE, ORIENTARE. AZIONI LOCALI IN FAVORE DI MIGRANTI VULNERABILI</t>
  </si>
  <si>
    <t>UNA CASA PER I DIRITTI. VERSO UNA CULTURA E UNA PRATICA DELL’AFFIDO FAMILIARE A FAVORE DI MSNA IN TOSCANA</t>
  </si>
  <si>
    <t>COM.IN.5</t>
  </si>
  <si>
    <t>VITTORIA. RIETI E VITERBO INSIEME PER L'INTEGRAZIONE</t>
  </si>
  <si>
    <t>CONNETTERE - INTEGRARE LE INFORMAZIONI PER INCLUDERE LE PERSONE</t>
  </si>
  <si>
    <t xml:space="preserve">GAME - GOVERNANCE </t>
  </si>
  <si>
    <t>SU.PR.EME. 2</t>
  </si>
  <si>
    <t>SESTANTE.RA - SERVIZI PER STRANIERI - QUALIFICAZIONE E KNOW HOW NEL TERRITORIO DI RAVENNA</t>
  </si>
  <si>
    <t>POLIS - PIANO OBIETTIVO LAVORO E INTEGRAZIONE SOCIALE PER I CITTADINI DI PAESI TERZI IN VENETO</t>
  </si>
  <si>
    <t>PONTE- POTENZIAMENTO NETWORK TERRITORIALE PER L'INCLUSIONE</t>
  </si>
  <si>
    <t>S.I.S.M.E.A. SISTEMA DI INCLUSIONE SICILIANO PER UN MODELLO EUROPEO DI AFFIDO</t>
  </si>
  <si>
    <t>TRIESTE: TERRA DI CONFINE E DI ACCOGLIENZA – T.E.C.A.</t>
  </si>
  <si>
    <t>O.A.S.I. LAZIO - ORIENTAMENTO, ACCOMPAGNAMENTO, SERVIZI PER L'INTEGRAZIONE DEI CPT NEL LAZIO</t>
  </si>
  <si>
    <t>INCLUSION FIRST</t>
  </si>
  <si>
    <t>RETI PER L'ACCOGLIENZA</t>
  </si>
  <si>
    <t>CAMPOBASSO INTEGRA</t>
  </si>
  <si>
    <t>ASSAGGI- AZIONI DI SISTEMA PER LA GOVERNANCE E L'INTEGRAZIONE DEI CITTADINI MIGRANTI NEL TERRITORIO PROVINCIALE DI FORLÌ-CESENA</t>
  </si>
  <si>
    <t>FAMI-NTEGRAZIONE SARDEGNA</t>
  </si>
  <si>
    <t xml:space="preserve">	SOG.NI: SOSTEGNO, ORIENTAMENTO E GOVERNANCE_NETWORK PER L’INCLUSIONE</t>
  </si>
  <si>
    <t>LAB'IMPACT - 2A ED</t>
  </si>
  <si>
    <t xml:space="preserve">	TERRE PER QUANTO SOGNI LA TERRA SI ESPANDE</t>
  </si>
  <si>
    <t>LGNET 3</t>
  </si>
  <si>
    <t>ACCORDI. ACCOGLIENZA DI QUALITÀ A FAVORE DEI CITTADINI DI PAESI TERZI NELLA PROVINCIA DI PESARO URBINO</t>
  </si>
  <si>
    <t>VIBO VALENTIA IN.N.O.V.A.: INTERVENTI PER UNA NUOVA OPERATIVITÀ VALORIZZANDO L’ACCOGLIENZA</t>
  </si>
  <si>
    <t>KAABO - PERCORSI DI ACCOGLIENZA</t>
  </si>
  <si>
    <t>RIMINI IN. S.QUA.D.R.A. - INTERVENTI A SOSTEGNO DELLA QUALITÀ DELLA RETE DI ACCOGLIENZA</t>
  </si>
  <si>
    <t>S.T.A.R.T.! SISTEMA TERRITORIALE DI ACCOGLIENZA RESIDENZIALE TEMPORANEA PER 
MSNA</t>
  </si>
  <si>
    <t>S.I.RA.C.U.S.A. - SERVIZI INTEGRATIVI E RAFFORZATIVI DELLE COMPETENZE DEGLI UFFICI PER GLI STRANIERI ARETUSEI</t>
  </si>
  <si>
    <t>S.I.S.TE.M.A. SUPPORTO INTERISTITUZIONALE AL SISTEMA TERRITORIALE MIGRANTI E ACCOGLIENZA</t>
  </si>
  <si>
    <t>SIN.TE.S.I. – AVELLINO - SINERGIE TERRITORIALI E STRATEGIE D’INTEGRAZIONE</t>
  </si>
  <si>
    <t>OR - I.E.N.T.A. ORISTANO INTEGRA E NEL TERRITORIO ACCOGLIE</t>
  </si>
  <si>
    <t>G.I.G.L.I.O.- GOVERNANCE INTEGRAZIONE: GARANTIRE L’INCLUSIVITÀ ORIZZONTALE</t>
  </si>
  <si>
    <t>PISTOIA ALL’O.P.E.R.A.: OTTIMIZZAZIONE DEL PROTOCOLLO DI ACCOGLIENZA: EFFICACIA E RISORSE AVANZATE</t>
  </si>
  <si>
    <t>MONITORAGGIO DELLA TUTELA VOLONTARIA PER MINORI STRANIERI NON ACCOMPAGNATI IN ATTUAZIONE DELL'ART. 11, LEGGE N.47/2017</t>
  </si>
  <si>
    <t>WE IN TOSCANA WORK EMPOWERMENT INCLUSION TOSCANA</t>
  </si>
  <si>
    <t>S.PR.INT. 3 STRATEGIE, PROGRAMMI INNOVATIVI, INTERVENTI MULTISTAKEHOLDER</t>
  </si>
  <si>
    <t>INTERAZIONI IN PIEMONTE 3</t>
  </si>
  <si>
    <t>SA.PE.RE. 2 - SASSARI PENSA IN RETE 2</t>
  </si>
  <si>
    <t>PRIMM 2023 - PIANO INTEGRAZIONE MIGRANTI MARCHE 2023</t>
  </si>
  <si>
    <t>INTEGRAZIONE IN SINERGIA</t>
  </si>
  <si>
    <t>NOSTOS</t>
  </si>
  <si>
    <t>SPRING - SINERGIE E PERCORSI PER UNA RETE D'INTEGRAZIONE</t>
  </si>
  <si>
    <t>AFFIDO - PROMOZIONE DELL'ACCOGLIENZA FAMILIARE DEI MINORI STRANIERI NON ACCOMPAGNATI (MSNA)</t>
  </si>
  <si>
    <t>IN.NET 3: INTERVENTI DI POTENZIAMENTO DELLA GOVERNANCE DEI SERVIZI PER L'ACCOGLIENZA E L'INTEGRAZIONE DEI CITTADINI STRANIERI NELL’AREA METROPOLITANA DI PALERMO</t>
  </si>
  <si>
    <t>RELEASE PLUS: RETE LEGALE ANTI SFRUTTAMENTO</t>
  </si>
  <si>
    <t>PLEIADI - PLURALE EQUA INCLUSIVA ACCOGLIENTE DIGITALE</t>
  </si>
  <si>
    <t>SEMINO - SERVIZI PER LE MIGRAZIONI: NUOVI ORIZZONTI</t>
  </si>
  <si>
    <t>ANANDA- AZIONI DI INCLUSIONE PER I MIGRANTI E LE LORO FAMIGLIE SUL TERRITORIO ASTIGIANO</t>
  </si>
  <si>
    <t>V.A.L.OR.I -VALORIZZARE AZIONI LOCALI DI ORIENTANENTO PER GLI IMMIGRATI</t>
  </si>
  <si>
    <t>I.R.I.S: INFORMAZIONE PER IL RAFFORZAMENTO E L'INTEGRAZIONE DEI SERVIZI PER L'ACCOGLIENZA</t>
  </si>
  <si>
    <t>M.I.M.E.S.I. - MINORI IMMIGRATI: EMPOWERMENT E STRATEGIE D'INCLUSIONE</t>
  </si>
  <si>
    <t xml:space="preserve">	IMPACT UMBRIA 2: INTEGRAZIONE DEI MIGRANTI CON POLITICHE E AZIONI COPROGETTATE SUL TERRITORIO</t>
  </si>
  <si>
    <t xml:space="preserve">	INTERAZIONI</t>
  </si>
  <si>
    <t>CALABRIA INTE(G)RAZIONE</t>
  </si>
  <si>
    <t>MOLINCLUSIVE</t>
  </si>
  <si>
    <t>PUGLIA INTE(G)RAZIONE. INTERAZIONE E GOVERNANCE INTERCULTURALE</t>
  </si>
  <si>
    <t>RE-STIAMO - RETE DEI SISTEMI TERRITORIALI PER L' INTEGRAZIONE E LA PARTECIPAZIONE ATTIVA DEI MIGRANTI OGGI</t>
  </si>
  <si>
    <t>SICILIA INTE(G)RAZIONE</t>
  </si>
  <si>
    <t>RAFFORZAMENTO DELLA CAPACITÀ DI ACCOGLIENZA, INCLUSIONE E ACCOMPAGNAMENTO ALL'AUTONOMIA DEI MSNA NELLA RETE SAI - 2021-2024 BIS</t>
  </si>
  <si>
    <t>PROMOZIONE DI CANALI LEGALI DI INGRESSO IN ITALIA. MISURE PRE-PARTENZA E INSERIMENTO LAVORATIVO DI CITTADINI DI PAESI TERZI</t>
  </si>
  <si>
    <t>CAPACITY BUILDING DELLA FORMAZIONE SUPERIORE ITALIANA (UNIVERSITÀ, ISTITUZIONI DELL’ALTA FORMAZIONE ARTISTICA MUSICALE E COREUTICA E SCUOLE SUPERIORI DI MEDIAZIONE LINGUISTICA) _ PER L’ACCOGLIENZA E INTEGRAZIONE DEI MIGRANTI NELLA FORMAZIONE DI III GRADO</t>
  </si>
  <si>
    <t>POTENZIAMENTO LINGUISTICO – CORSI DI FORMAZIONE DELLA LINGUA INGLESE PER L’INCLUSIONE E L’AUTONOMIA</t>
  </si>
  <si>
    <t>EXIT - USCITE IN SICUREZZA</t>
  </si>
  <si>
    <t>FIND YOUR GROOVE. PERCORSI DI AUTONOMIA E INCLUSIONE SOCIO-LAVORATIVA PER RIFUGIATI</t>
  </si>
  <si>
    <t>F.U.T.U.R.A. - FAVORIRE L’AUTONOMIA DEI TITOLARI DI PROTEZIONE INTERNAZIONALE IN USCITA DAI PERCORSI DI ACCOGLIENZA</t>
  </si>
  <si>
    <t>FAR CENTRO - FAMIGLIE E RIFUGIATI AL CENTRO</t>
  </si>
  <si>
    <t>SETTIMO PIANO - PROMOZIONE DELL’AUTONOMIA DEI RIFUGIATI PER L’INCLUSIONE SOCIALE</t>
  </si>
  <si>
    <t>CASA - COOPERARE PER FAVORIRE L'ABITARE SOCIALE E L'AUTONOMIA ABITATIVA</t>
  </si>
  <si>
    <t>ENTI LOCALI E COMUNITÀ PER L'AUTONOMIA</t>
  </si>
  <si>
    <t>ABITATO</t>
  </si>
  <si>
    <t>STAI - SUPPORTO E TUTORAGGIO ALL'ABITARE INDIPENDENTE</t>
  </si>
  <si>
    <t>INTERAZIONI</t>
  </si>
  <si>
    <t>SINERGIA - SERVIZI INTEGRATI DI EMPOWERMENT PER RIFUGIATI VERSO L’AUTONOMIA</t>
  </si>
  <si>
    <t>A.R.I.A. - AUTONOMIA</t>
  </si>
  <si>
    <t>S.P.A.C.E. - SPAZI PARTECIPATIVI PER L'AUTONOMIA</t>
  </si>
  <si>
    <t>R.I.P.A.RO -  RETI ISTITUZIONALI E PRIVATE PER L'AUTONOMIA A ROMA</t>
  </si>
  <si>
    <t>P.A.S.E.L.: PERCORSI DI AUTONOMIA SOCIALE</t>
  </si>
  <si>
    <t>RUBIKS: PERCORSI E SPERIMENTAZIONI PER L'AUTONOMIA SOCIALE ED ECONOMICA DEI RIFUGIATI</t>
  </si>
  <si>
    <t>S.O.G.L.I.A. SISTEMA DI OPPORTUNITÀ A GOVERNANCE LOCALE PER L'INTEGRAZIONE E L'AUTONOMIA</t>
  </si>
  <si>
    <t>A.L.B.A. (ABITARE E LAVORARE A BERGAMO ASSIEME) PER UN NUOVO INIZIO</t>
  </si>
  <si>
    <t>INTEGRA_AZIONI (SISTEMA TERRITORIALE) PER L’AUTONOMIA ECONOMICA E SOCIALE</t>
  </si>
  <si>
    <t>PERCORSI DI AUTONOMIA</t>
  </si>
  <si>
    <t>CANTIERI DI COMUNITÀ</t>
  </si>
  <si>
    <t>VADO DA ME</t>
  </si>
  <si>
    <t>PROMOZIONE DI STRUMENTI E BUONE PRASSI NELLA PRESA IN CARICO DEI BISOGNI DI SALUTE DEI MIGRANTI IN CONDIZIONE DI VULNERABILITÀ (TUTELAE)</t>
  </si>
  <si>
    <t>SICILIA</t>
  </si>
  <si>
    <t>MOLISE</t>
  </si>
  <si>
    <t>ABRUZZO</t>
  </si>
  <si>
    <t>CAMPANIA</t>
  </si>
  <si>
    <t>CALABRIA</t>
  </si>
  <si>
    <t>VENETO</t>
  </si>
  <si>
    <t>LOMBARDIA; CAMPANIA; CALABRIA; UMBRIA</t>
  </si>
  <si>
    <t xml:space="preserve">BASILICATA </t>
  </si>
  <si>
    <t>PIEMONTE; LOMBARDIA; SICILIA</t>
  </si>
  <si>
    <t>INTERNAZIONALE</t>
  </si>
  <si>
    <t>LAZIO</t>
  </si>
  <si>
    <t>PIEMONTE</t>
  </si>
  <si>
    <t>LAZIO; LOMBARDIA; CAMPANIA; SICILIA</t>
  </si>
  <si>
    <t>MARCHE; LAZIO; LOMBARDIA; CAMPANIA; VENETO; SICILIA</t>
  </si>
  <si>
    <t>FRIULI-VENEZIA GIULIA</t>
  </si>
  <si>
    <t>UMBRIA</t>
  </si>
  <si>
    <t>VALLE D'AOSTA</t>
  </si>
  <si>
    <t>MARCHE; LAZIO; ABRUZZO; MOLISE; CAMPANIA; PUGLIA; BASILICATA; CALABRIA; SICILIA; PIEMONTE; LOMBARDIA; VENETO; FRIULI-VENEZIA GIULIA; LIGURIA; EMILIA-ROMAGNA; TOSCANA; SARDEGNA; UMBRIA</t>
  </si>
  <si>
    <t>MARCHE</t>
  </si>
  <si>
    <t>LIGURIA</t>
  </si>
  <si>
    <t>LOMBARDIA</t>
  </si>
  <si>
    <t>SARDEGNA</t>
  </si>
  <si>
    <t>PUGLIA</t>
  </si>
  <si>
    <t xml:space="preserve">VENETO </t>
  </si>
  <si>
    <t>LAZIO; PIEMONTE; CAMPANIA</t>
  </si>
  <si>
    <t>PLURIREGIONALE</t>
  </si>
  <si>
    <t>SICILIANA</t>
  </si>
  <si>
    <t>EMILIA - ROMAGNA</t>
  </si>
  <si>
    <t>TRENTINO ALTO ADIGE</t>
  </si>
  <si>
    <t>182.025 PROVVEDIMENTI REALIZZATI DAL PERSONALE AGGIUNTIVO ATTIVATO</t>
  </si>
  <si>
    <t>600 MSNA TRASFERITI NEL SISTEMA DI ACCOGLIENZA E INTEGRAZIONE (SAI)</t>
  </si>
  <si>
    <t>775 MSNA TRASFERITI NEL SISTEMA DI ACCOGLIENZA E INTEGRAZIONE (SAI)</t>
  </si>
  <si>
    <t>1000 MSNA TRASFERITI NEL SISTEMA DI ACCOGLIENZA E INTEGRAZIONE (SAI)</t>
  </si>
  <si>
    <t>750 MSNA TRASFERITI NEL SISTEMA DI ACCOGLIENZA E INTEGRAZIONE (SAI)</t>
  </si>
  <si>
    <t>1250 MSNA TRASFERITI NEL SISTEMA DI ACCOGLIENZA E INTEGRAZIONE (SAI)</t>
  </si>
  <si>
    <t>1500 MSNA TRASFERITI NEL SISTEMA DI ACCOGLIENZA E INTEGRAZIONE (SAI)</t>
  </si>
  <si>
    <t>900 MSNA TRASFERITI NEL SISTEMA DI ACCOGLIENZA E INTEGRAZIONE (SAI)</t>
  </si>
  <si>
    <t>1125 MSNA TRASFERITI NEL SISTEMA DI ACCOGLIENZA E INTEGRAZIONE (SAI)</t>
  </si>
  <si>
    <t>1525 MSNA TRASFERITI NEL SISTEMA DI ACCOGLIENZA E INTEGRAZIONE (SAI)</t>
  </si>
  <si>
    <t>1200 MSNA TRASFERITI NEL SISTEMA DI ACCOGLIENZA E INTEGRAZIONE (SAI)</t>
  </si>
  <si>
    <t>1550 MSNA TRASFERITI NEL SISTEMA DI ACCOGLIENZA E INTEGRAZIONE (SAI)</t>
  </si>
  <si>
    <t>75 PARTECIPANTI (OPERATORI) CHE RITENGONO UTILE LA FORMAZIONE PER IL LORO LAVORO</t>
  </si>
  <si>
    <t xml:space="preserve">1.118 CITTADINI DI PAESI TERZI CHE HANNO MIGLIORATO LE PROPRIE COMPETENZE LINGUISTICHE DI ALMENO UN LIVELLO RISPETTO AL QUADRO COMUNE EUROPEO DI RIFERIMENTO PER LE LINGUE </t>
  </si>
  <si>
    <t>6 PARTECIPANTI (OPERATORI) CHE HANNO COMPLETATO CON ESITO POSITIVO LE ATTIVITÀ DI FORMAZIONE</t>
  </si>
  <si>
    <t>280 PARTECIPANTI (OPERATORI) SODDISFATTI</t>
  </si>
  <si>
    <t>50 PARTECIPANTI (CITTADINI DI PAESI TERZI) CHE INDICANO CHE L’ATTIVITÀ È STATAUTILE PER LA LORO INTEGRAZIONE</t>
  </si>
  <si>
    <t>392 PARTECIPANTI (OPERATORI) SODDISFATTI</t>
  </si>
  <si>
    <t>360 PARTECIPANTI (OPERATORI) SODDISFATTI</t>
  </si>
  <si>
    <t>80 PREFETTURE SUPPORTATE PER ATTUARE MISURE DI INTEGRAZIONE</t>
  </si>
  <si>
    <t xml:space="preserve">268 CITTADINI DI PAESI TERZI CHE HANNO MIGLIORATO LE PROPRIE COMPETENZE LINGUISTICHE DI ALMENO UN LIVELLO RISPETTO AL QUADRO COMUNE EUROPEO DI RIFERIMENTO PER LE LINGUE </t>
  </si>
  <si>
    <t>300 PARTECIPANTI (OPERATORI) SODDISFATTI</t>
  </si>
  <si>
    <t>400 PARTECIPANTI (CITTADINI DI PAESI TERZI) CHE INDICANO CHE L’ATTIVITÀ È STATAUTILE PER LA LORO INTEGRAZIONE</t>
  </si>
  <si>
    <t>1.440 CITTADINI DI PAESI TERZI RIMPATRIATI CHE HANNO PORTATO A TERMINE IL PIANO INDIVIDUALE DI REINTEGRAZIONE</t>
  </si>
  <si>
    <t xml:space="preserve">2.342 CITTADINI DI PAESI TERZI CHE HANNO MIGLIORATO LE PROPRIE COMPETENZE LINGUISTICHE DI ALMENO UN LIVELLO RISPETTO AL QUADRO COMUNE EUROPEO DI RIFERIMENTO PER LE LINGUE </t>
  </si>
  <si>
    <t>250 PARTECIPANTI (OPERATORI) SODDISFATTI</t>
  </si>
  <si>
    <t>160 PARTECIPANTI (OPERATORI) SODDISFATTI</t>
  </si>
  <si>
    <t>605 PARTECIPANTI (CITTADINI DI PAESI TERZI) CHE INDICANO CHE L’ATTIVITÀ È STATAUTILE PER LA LORO INTEGRAZIONE</t>
  </si>
  <si>
    <t>140 PARTECIPANTI (OPERATORI) SODDISFATTI</t>
  </si>
  <si>
    <t>128 PARTECIPANTI (OPERATORI) SODDISFATTI</t>
  </si>
  <si>
    <t>428 PARTECIPANTI (OPERATORI) SODDISFATTI</t>
  </si>
  <si>
    <t xml:space="preserve">415 CITTADINI DI PAESI TERZI CHE HANNO MIGLIORATO LE PROPRIE COMPETENZE LINGUISTICHE DI ALMENO UN LIVELLO RISPETTO AL QUADRO COMUNE EUROPEO DI RIFERIMENTO PER LE LINGUE </t>
  </si>
  <si>
    <t xml:space="preserve">420 CITTADINI DI PAESI TERZI CHE HANNO MIGLIORATO LE PROPRIE COMPETENZE LINGUISTICHE DI ALMENO UN LIVELLO RISPETTO AL QUADRO COMUNE EUROPEO DI RIFERIMENTO PER LE LINGUE </t>
  </si>
  <si>
    <t xml:space="preserve">2.041 CITTADINI DI PAESI TERZI CHE HANNO MIGLIORATO LE PROPRIE COMPETENZE LINGUISTICHE DI ALMENO UN LIVELLO RISPETTO AL QUADRO COMUNE EUROPEO DI RIFERIMENTO PER LE LINGUE </t>
  </si>
  <si>
    <t xml:space="preserve">210 CITTADINI DI PAESI TERZI CHE HANNO MIGLIORATO LE PROPRIE COMPETENZE LINGUISTICHE DI ALMENO UN LIVELLO RISPETTO AL QUADRO COMUNE EUROPEO DI RIFERIMENTO PER LE LINGUE </t>
  </si>
  <si>
    <t>170 PARTECIPANTI (OPERATORI) SODDISFATTI</t>
  </si>
  <si>
    <t xml:space="preserve">697 CITTADINI DI PAESI TERZI CHE HANNO MIGLIORATO LE PROPRIE COMPETENZE LINGUISTICHE DI ALMENO UN LIVELLO RISPETTO AL QUADRO COMUNE EUROPEO DI RIFERIMENTO PER LE LINGUE </t>
  </si>
  <si>
    <t xml:space="preserve">700 CITTADINI DI PAESI TERZI CHE HANNO MIGLIORATO LE PROPRIE COMPETENZE LINGUISTICHE DI ALMENO UN LIVELLO RISPETTO AL QUADRO COMUNE EUROPEO DI RIFERIMENTO PER LE LINGUE </t>
  </si>
  <si>
    <t xml:space="preserve">1.151 CITTADINI DI PAESI TERZI CHE HANNO MIGLIORATO LE PROPRIE COMPETENZE LINGUISTICHE DI ALMENO UN LIVELLO RISPETTO AL QUADRO COMUNE EUROPEO DI RIFERIMENTO PER LE LINGUE </t>
  </si>
  <si>
    <t xml:space="preserve">6.300 CITTADINI DI PAESI TERZI CHE HANNO MIGLIORATO LE PROPRIE COMPETENZE LINGUISTICHE DI ALMENO UN LIVELLO RISPETTO AL QUADRO COMUNE EUROPEO DI RIFERIMENTO PER LE LINGUE </t>
  </si>
  <si>
    <t>120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</si>
  <si>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 xml:space="preserve">4.095 CITTADINI DI PAESI TERZI CHE HANNO MIGLIORATO LE PROPRIE COMPETENZE LINGUISTICHE DI ALMENO UN LIVELLO RISPETTO AL QUADRO COMUNE EUROPEO DI RIFERIMENTO PER LE LINGUE </t>
  </si>
  <si>
    <t xml:space="preserve">630 CITTADINI DI PAESI TERZI CHE HANNO MIGLIORATO LE PROPRIE COMPETENZE LINGUISTICHE DI ALMENO UN LIVELLO RISPETTO AL QUADRO COMUNE EUROPEO DI RIFERIMENTO PER LE LINGUE </t>
  </si>
  <si>
    <t xml:space="preserve">300 CITTADINI DI PAESI TERZI CHE HANNO MIGLIORATO LE PROPRIE COMPETENZE LINGUISTICHE DI ALMENO UN LIVELLO RISPETTO AL QUADRO COMUNE EUROPEO DI RIFERIMENTO PER LE LINGUE </t>
  </si>
  <si>
    <t xml:space="preserve">480 CITTADINI DI PAESI TERZI CHE HANNO MIGLIORATO LE PROPRIE COMPETENZE LINGUISTICHE DI ALMENO UN LIVELLO RISPETTO AL QUADRO COMUNE EUROPEO DI RIFERIMENTO PER LE LINGUE </t>
  </si>
  <si>
    <t xml:space="preserve">945 CITTADINI DI PAESI TERZI CHE HANNO MIGLIORATO LE PROPRIE COMPETENZE LINGUISTICHE DI ALMENO UN LIVELLO RISPETTO AL QUADRO COMUNE EUROPEO DI RIFERIMENTO PER LE LINGUE </t>
  </si>
  <si>
    <t>80 PARTECIPANTI (OPERATORI) CHE HANNO COMPLETATO CON ESITO POSITIVO LE ATTIVITÀ DI FORMAZIONE</t>
  </si>
  <si>
    <t xml:space="preserve">846 CITTADINI DI PAESI TERZI CHE HANNO MIGLIORATO LE PROPRIE COMPETENZE LINGUISTICHE DI ALMENO UN LIVELLO RISPETTO AL QUADRO COMUNE EUROPEO DI RIFERIMENTO PER LE LINGUE </t>
  </si>
  <si>
    <t>352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</si>
  <si>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100 PARTECIPANTI (OPERATORI) CHE RITENGONO UTILE LA FORMAZIONE PER IL LORO LAVORO</t>
  </si>
  <si>
    <t>104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</si>
  <si>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15 PARTECIPANTI (CITTADINI DI PAESI TERZI) SOSTENUTI</t>
  </si>
  <si>
    <t xml:space="preserve">724 CITTADINI DI PAESI TERZI CHE HANNO MIGLIORATO LE PROPRIE COMPETENZE LINGUISTICHE DI ALMENO UN LIVELLO RISPETTO AL QUADRO COMUNE EUROPEO DI RIFERIMENTO PER LE LINGUE </t>
  </si>
  <si>
    <t>160 OPERATORI CHE RITENGONO UTILE LA FORMAZIONE PER IL LORO LAVORO</t>
  </si>
  <si>
    <t>150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</si>
  <si>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200  ISTITUZIONI SCOLASTICHE  SODDISFATTE DEL SOSTEGNO RICEVUTO PER ATTUARE LE MISURE DI INTEGRAZIONE</t>
  </si>
  <si>
    <t xml:space="preserve">240 OPERATORI CHE HANNO COMPLETATO CON ESITO
POSITIVO LE ATTIVITÀ DI FORMAZIONE </t>
  </si>
  <si>
    <t xml:space="preserve">166 CITTADINI DI PAESI TERZI CHE HANNO MIGLIORATO LE PROPRIE COMPETENZE LINGUISTICHE DI ALMENO UN LIVELLO RISPETTO AL QUADRO COMUNE EUROPEO DI RIFERIMENTO PER LE LINGUE </t>
  </si>
  <si>
    <t>400 OPERATORI SODDISAFTTI DELLA FORMAZIONE E 40 ISTITUZIONI DI PRIMO E SECONDO GRADO SODDISFATTE PER IL SOSTEGNO RICEVUTO PER ATTUARE LE MISURE DI INTEGRAZIONE</t>
  </si>
  <si>
    <t>15.000 PRATICHE (RICHIESTE DI PROTEZIONE INTERNAZIONALE E PER IL RICONOSCIMENTO DELLO STATUS DI RIFUGIATO) GESTITE GRAZIE AL PERSONALE AGGIUNTIVO ATTIVATO</t>
  </si>
  <si>
    <t>500 OPERATORI CHE RITENGONO UTILE LA FORMAZIONE PER IL LORO LAVORO</t>
  </si>
  <si>
    <t>38 PARTECIPANTI (OPERATORI) CHE HANNO COMPLETATO CON ESITO POSITIVO LE ATTIVITÀ DI FORMAZIONE</t>
  </si>
  <si>
    <t>120   ISTITUZIONI SCOLASTICHE  SODDISFATTE DEL SOSTEGNO RICEVUTO PER ATTUARE LE MISURE DI INTEGRAZIONE</t>
  </si>
  <si>
    <t>4 UNITÀ DI PERSONALE AGGIUNTIVO ATTIVATE</t>
  </si>
  <si>
    <t>70 UNITÀ DI PERSONALE AGGIUNTIVO ATTIVATE</t>
  </si>
  <si>
    <t>20 UNITÀ DI PERSONALE AGGIUNTIVO ATTIVATE</t>
  </si>
  <si>
    <t>120 UNITÀ DI PERSONALE AGGIUNTIVO ATTIVATE</t>
  </si>
  <si>
    <t>3UNITÀ DI PERSONALE AGGIUNTIVO ATTIVATE</t>
  </si>
  <si>
    <t>1123 POSTI RINNOVATI O RISTRUTTURATI PER MINORI NON ACCOMPAGNATI</t>
  </si>
  <si>
    <t xml:space="preserve">280 PARTECIPANTI (OPERATORI) SODDISFATTI </t>
  </si>
  <si>
    <t>25 PARTECIPANTI (CITTADINI DI PAESI TERZI) SOSTENUTI</t>
  </si>
  <si>
    <t>40   ISTITUZIONI SCOLASTICHE  SODDISFATTE DEL SOSTEGNO RICEVUTO PER ATTUARE LE MISURE DI INTEGRAZIONE</t>
  </si>
  <si>
    <t>60  ISTITUZIONI SCOLASTICHE  SODDISFATTE DEL SOSTEGNO RICEVUTO PER ATTUARE LE MISURE DI INTEGRAZIONE</t>
  </si>
  <si>
    <t>14  ISTITUZIONI SCOLASTICHE  SODDISFATTE DEL SOSTEGNO RICEVUTO PER ATTUARE LE MISURE DI INTEGRAZIONE</t>
  </si>
  <si>
    <t>32  ISTITUZIONI SCOLASTICHE  SODDISFATTE DEL SOSTEGNO RICEVUTO PER ATTUARE LE MISURE DI INTEGRAZIONE</t>
  </si>
  <si>
    <t>40 PARTECIPANTI (CITTADINI DI PAESI TERZI) SOSTENUTI</t>
  </si>
  <si>
    <t>350 PARTECIPANTI (OPERATORI) ALLE ATTIVITÀ DI FORMAZIONE</t>
  </si>
  <si>
    <t>60 PARTECIPANTI (CITTADINI DI PAESI TERZI) SOSTENUTI</t>
  </si>
  <si>
    <t>120  ISTITUZIONI SCOLASTICHE  SODDISFATTE DEL SOSTEGNO RICEVUTO PER ATTUARE LE MISURE DI INTEGRAZIONE</t>
  </si>
  <si>
    <t>300 OPERATORI CHE RITENGONO UTILE LA FORMAZIONE PER IL LORO LAVORO</t>
  </si>
  <si>
    <t>215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</si>
  <si>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FORMAZIONE DI 300 OPERATORI E PRESA IN CARICO DI 250 MSNA TRAMITE DIVERSE FORME DI AFFIDO</t>
  </si>
  <si>
    <t>79 PARTECIPANTI (CITTADINI DI PAESI TERZI) SOSTENUTI</t>
  </si>
  <si>
    <t>840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</si>
  <si>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30 PARTECIPANTI (OPERATORI) CHE HANNO COMPLETATO CON ESITO POSITIVO LE ATTIVITÀ DI FORMAZIONE</t>
  </si>
  <si>
    <t>400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</si>
  <si>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230 OPERATORI CHE RITENGONO UTILE LA FORMAZIONE PER IL LORO LAVORO</t>
  </si>
  <si>
    <t>45 PARTECIPANTI (CITTADINI DI PAESI TERZI) SOSTENUTI</t>
  </si>
  <si>
    <t>25 OPERATORI CHE RITENGONO UTILE LA FORMAZIONE PER IL LORO LAVORO</t>
  </si>
  <si>
    <t>500 PARTECIPANTI (OPERATORI) ALLE ATTIVITÀ DI FORMAZIONE</t>
  </si>
  <si>
    <t>240  ISTITUZIONI SCOLASTICHE  SODDISFATTE DEL SOSTEGNO RICEVUTO PER ATTUARE LE MISURE DI INTEGRAZIONE</t>
  </si>
  <si>
    <t>12  ISTITUZIONI SCOLASTICHE  SODDISFATTE DEL SOSTEGNO RICEVUTO PER ATTUARE LE MISURE DI INTEGRAZIONE</t>
  </si>
  <si>
    <t>100 PARTECIPANTI (CITTADINI DI PAESI TERZI) SOSTENUTI</t>
  </si>
  <si>
    <t>20 PARTECIPANTI (CITTADINI DI PAESI TERZI) SOSTENUTI</t>
  </si>
  <si>
    <t>50 PARTECIPANTI (CITTADINI DI PAESI TERZI) SOSTENUTI</t>
  </si>
  <si>
    <t>30 PARTECIPANTI (CITTADINI DI PAESI TERZI) SOSTENUTI</t>
  </si>
  <si>
    <t>120 PARTECIPANTI (CITTADINI DI PAESI TERZI) SOSTENUTI</t>
  </si>
  <si>
    <t>10 PARTECIPANTI (CITTADINI DI PAESI TERZI) SOSTENUTI</t>
  </si>
  <si>
    <t>90 OPERATORI CHE RITENGONO UTILE LA FORMAZIONE PER IL LORO LAVORO</t>
  </si>
  <si>
    <t>108 OPERATORI CHE RITENGONO UTILE LA FORMAZIONE PER IL LORO LAVORO</t>
  </si>
  <si>
    <t>45 OPERATORI CHE RITENGONO UTILE LA FORMAZIONE PER IL LORO LAVORO</t>
  </si>
  <si>
    <t>90 PARTECIPANTI (CITTADINI DI PAESI TERZI) SOSTENUTI</t>
  </si>
  <si>
    <t>63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</si>
  <si>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50 PARTECIPANTI (OPERATORI) CHE HANNO COMPLETATO CON ESITO POSITIVO LE ATTIVITÀ DI FORMAZIONE</t>
  </si>
  <si>
    <t>168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</si>
  <si>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450 PARTECIPANTI (CITTADINI DI PAESI TERZI) A CORSI DI LINGUA CHE, AL TERMINE DEGLI STESSI, RISPETTO AL QUADRO COMUNE EUROPEO DI RIFERIMENTO PER LE LINGUE O NEL QUADRO NAZIONALE EQUIVALENTE, HANNO MIGLIORATO DI ALMENO UN LIVELLO LE LORO COMPETENZE NELLA LINGUA DEL PAESE OSPITANTE</t>
  </si>
  <si>
    <t>12 PARTECIPANTI (CITTADINI DI PAESI TERZI) SOSTENUTI</t>
  </si>
  <si>
    <t>15  ISTITUZIONI SCOLASTICHE  SODDISFATTE DEL SOSTEGNO RICEVUTO PER ATTUARE LE MISURE DI INTEGRAZIONE</t>
  </si>
  <si>
    <t>70 PARTECIPANTI (OPERATORI) CHE HANNO COMPLETATO CON ESITO POSITIVO LE ATTIVITÀ DI FORMAZIONE</t>
  </si>
  <si>
    <t>8  ISTITUZIONI SCOLASTICHE  SODDISFATTE DEL SOSTEGNO RICEVUTO PER ATTUARE LE MISURE DI INTEGRAZIONE</t>
  </si>
  <si>
    <t>150 PARTECIPANTI (OPERATORI) ALLE ATTIVITÀ DI FORMAZIONE</t>
  </si>
  <si>
    <t>80 OPERATORI CHE RITENGONO UTILE LA FORMAZIONE PER IL LORO LAVORO</t>
  </si>
  <si>
    <t>35 PARTECIPANTI (CITTADINI DI PAESI TERZI) SOSTENUTI</t>
  </si>
  <si>
    <t>120 OPERATORI CHE RITENGONO UTILE LA FORMAZIONE PER IL LORO LAVORO</t>
  </si>
  <si>
    <t>400 OPERATORI CHE RITENGONO UTILE LA FORMAZIONE PER IL LORO LAVORO</t>
  </si>
  <si>
    <t>200 PARTECIPANTI (CITTADINI DI PAESI TERZI) SOSTENUTI</t>
  </si>
  <si>
    <t>48 OPERATORI CHE RITENGONO UTILE LA FORMAZIONE PER IL LORO LAVORO</t>
  </si>
  <si>
    <t>20 PARTECIPANTI (OPERATORI) CHE HANNO COMPLETATO CON ESITO POSITIVO LE ATTIVITÀ DI FORMAZIONE</t>
  </si>
  <si>
    <t>150 PARTECIPANTI (CITTADINI DI PAESI TERZI) SOSTENUTI</t>
  </si>
  <si>
    <t>26 PARTECIPANTI (CITTADINI DI PAESI TERZI) SOSTENUTI</t>
  </si>
  <si>
    <t>42 PARTECIPANTI (CITTADINI DI PAESI TERZI) SOSTENUTI</t>
  </si>
  <si>
    <t>130 PARTECIPANTI (CITTADINI DI PAESI TERZI) SOSTENUTI</t>
  </si>
  <si>
    <t>70 PARTECIPANTI (CITTADINI DI PAESI TERZI) SOSTENUTI</t>
  </si>
  <si>
    <t>350 OPERATORI CHE RITENGONO UTILE LA FORMAZIONE PER IL LORO LAVORO</t>
  </si>
  <si>
    <t>75 PARTECIPANTI (CITTADINI DI PAESI TERZI) SOSTENUTI</t>
  </si>
  <si>
    <t>63 PARTECIPANTI (CITTADINI DI PAESI TERZI) SOSTENUTI</t>
  </si>
  <si>
    <t>FORMAZIONE DI 12 OPERATORI E PRESA IN CARICO DI 60 MSNA TRAMITE DIVERSE FORME DI AFFIDO</t>
  </si>
  <si>
    <t>30 PARTECIPANTI (OPERATORI) ALLE ATTIVITÀ DI FORMAZIONE</t>
  </si>
  <si>
    <t>565 OPERATORI CHE RITENGONO UTILE LA FORMAZIONE PER IL LORO LAVORO</t>
  </si>
  <si>
    <t>FORMAZIONE DI 30 OPERATORI E PRESA IN CARICO DI 60 MSNA TRAMITE DIVERSE FORME DI AFFIDO</t>
  </si>
  <si>
    <t>168 PARTECIPANTI (OPERATORI) ALLE ATTIVITÀ DI FORMAZIONE</t>
  </si>
  <si>
    <t>80 PARTECIPANTI (OPERATORI) ALLE ATTIVITÀ DI FORMAZIONE</t>
  </si>
  <si>
    <t>100 PARTECIPANTI (OPERATORI) ALLE ATTIVITÀ DI FORMAZIONE</t>
  </si>
  <si>
    <t>40 PARTECIPANTI (OPERATORI) CHE HANNO COMPLETATO CON ESITO POSITIVO LE ATTIVITÀ DI FORMAZIONE</t>
  </si>
  <si>
    <t>FORMAZIONE DI 60 OPERATORI E PRESA IN CARICO DI 100 MSNA TRAMITE DIVERSE FORME DI AFFIDO</t>
  </si>
  <si>
    <t>1500 PARTECIPANTI (OPERATORI) ALLE ATTIVITÀ DI FORMAZIONE</t>
  </si>
  <si>
    <t>25 PARTECIPANTI (OPERATORI) CHE HANNO COMPLETATO CON ESITO POSITIVO LE ATTIVITÀ DI FORMAZIONE</t>
  </si>
  <si>
    <t>50 PARTECIPANTI (OPERATORI) ALLE ATTIVITÀ DI FORMAZIONE</t>
  </si>
  <si>
    <t>10 PARTECIPANTI (OPERATORI) ALLE ATTIVITÀ DI FORMAZIONE</t>
  </si>
  <si>
    <t>FORMAZIONE DI 350 OPERATORI E PRESA IN CARICO DI 68 MSNA TRAMITE DIVERSE FORME DI AFFIDO</t>
  </si>
  <si>
    <t>5.000 CITTADINI PAESI TERZI REGOLARMENTE SOGGIORNANTI IN ITALIA, VITTIME E POTENZIALI VITTIME DI SFRUTTAMENTO LAVORATIVO CHE BENEFICANO  DI SERVIZI DI ORIENTAMENTO PROFESSIONALE PERSONALIZZATO, TRA CUI VALORIZZAZIONE DEI PERCORSI PREGRESSI E DELLE ASPETTATIVE ANCHE ATTRAVERSO LA MESSA IN TRASPARENZA DELLE COMPETENZE FORMALI/INFORMALI E IL RICONOSCIMENTO DEI TITOLI E DELLE QUALIFICHE; ORIENTAMENTO AL LAVORO E AI SERVIZI PER L’IMPIEGO; ORIENTAMENTO ALL’AUTOIMPRENDITORIALITÀ E/O AL LAVORO AUTONOMO DEI CPT; MATCHING TRA DOMANDA E OFFERTA DI LAVORO; COACHING; MENTORING; ECC.</t>
  </si>
  <si>
    <t>112 PARTECIPANTI (OPERATORI) CHE HANNO COMPLETATO CON ESITO POSITIVO LE ATTIVITÀ DI FORMAZIONE</t>
  </si>
  <si>
    <t xml:space="preserve"> 4660 CITTADINI DI PAESI TERZI REGOLARMENTE SOGGIORNANTI IN
VENETO; 800 OPERATORI</t>
  </si>
  <si>
    <t>72 PARTECIPANTI (OPERATORI) CHE HANNO COMPLETATO CON ESITO POSITIVO LE ATTIVITÀ DI FORMAZIONE</t>
  </si>
  <si>
    <t>FORMAZIONE DI 250 OPERATORI E PRESA IN CARICO DI 100 MSNA TRAMITE DIVERSE FORME DI AFFIDO</t>
  </si>
  <si>
    <t>FORMAZIONE DI 90 OPERATORI E PRESA IN CARICO DI 6500 MSNA TRAMITE DIVERSE FORME DI AFFIDO</t>
  </si>
  <si>
    <t>8 PARTECIPANTI (OPERATORI) CHE HANNO COMPLETATO CON ESITO POSITIVO LE ATTIVITÀ DI FORMAZIONE</t>
  </si>
  <si>
    <t xml:space="preserve">3600 CITTADINI DI PAESI TERZI E 800 OPERATORI </t>
  </si>
  <si>
    <t>15 PARTECIPANTI (OPERATORI) CHE HANNO COMPLETATO CON ESITO POSITIVO LE ATTIVITÀ DI FORMAZIONE</t>
  </si>
  <si>
    <t>48 PARTECIPANTI (OPERATORI) CHE HANNO COMPLETATO CON ESITO POSITIVO LE ATTIVITÀ DI FORMAZIONE</t>
  </si>
  <si>
    <t>6.200 CITTADINI DI PAESI TERZI VULNERABILI COME I CITTADINI DI PAESI TERZI TITOLARI DI PROTEZIONE INTERNAZIONALE, TEMPORANEA E SPECIALE, RICHIEDENTI ASILO, MINORI ED EX MINORI STRANIERI NON ACCOMPAGNATI, VITTIME DI TRATTA E/O GRAVE SFRUTTAMENTO LAVORATIVO E/O VIOLENZA DI GENERE, CHE BENEFICIANO DI SERVIZI DI ORIENTAMENTO E DI PERCORSI DI POLITICA ATTIVA</t>
  </si>
  <si>
    <t>60 PARTECIPANTI (OPERATORI) CHE HANNO COMPLETATO CON ESITO POSITIVO LE ATTIVITÀ DI FORMAZIONE</t>
  </si>
  <si>
    <t>65 PARTECIPANTI (OPERATORI) CHE HANNO COMPLETATO CON ESITO POSITIVO LE ATTIVITÀ DI FORMAZIONE</t>
  </si>
  <si>
    <t>770 CITTADINI DI PAESI TERZI</t>
  </si>
  <si>
    <t>2000 CITTADINI CITTADINI DI PAESI TERZI CON PARTICOLARE
ATTENZIONE A DONNE, MSNA, SOGGETTI CON VULNERABILITÀ</t>
  </si>
  <si>
    <t xml:space="preserve">OLTRE 15.000 CITTADINI DI PAESI TERZI E 980 OPERATORI </t>
  </si>
  <si>
    <t>620 CITTADINI DI PAESI TERZI REGOLARMENTE PRESENTI IN ITALIA, OPERATORI, CITTADINI ITALIANI</t>
  </si>
  <si>
    <t>6099 PARTECIPANTI (CITTADINI DI PAESI TERZI) CHE INDICANO CHE L’ATTIVITÀ È STATA UTILE PER LA LORO INTEGRAZIONE</t>
  </si>
  <si>
    <t>44 PARTECIPANTI (OPERATORI) CHE HANNO COMPLETATO CON ESITO POSITIVO LE ATTIVITÀ DI FORMAZIONE</t>
  </si>
  <si>
    <t>1600 MSNA TRASFERITI NEL SISTEMA DI ACCOGLIENZA E INTEGRAZIONE (SAI)</t>
  </si>
  <si>
    <t>1100 MSNA TRASFERITI NEL SISTEMA DI ACCOGLIENZA E INTEGRAZIONE (SAI)</t>
  </si>
  <si>
    <t>105 PARTECIPANTI (OPERATORI) CHE HANNO COMPLETATO CON ESITO POSITIVO LE ATTIVITÀ DI FORMAZIONE</t>
  </si>
  <si>
    <t>32 PARTECIPANTI (OPERATORI) CHE HANNO COMPLETATO CON ESITO POSITIVO LE ATTIVITÀ DI FORMAZIONE</t>
  </si>
  <si>
    <t>28 PARTECIPANTI (OPERATORI) CHE HANNO COMPLETATO CON ESITO POSITIVO LE ATTIVITÀ DI FORMAZIONE</t>
  </si>
  <si>
    <t>50 OPERATORI CHE RITENGONO UTILE LA FORMAZIONE PER IL LORO LAVORO</t>
  </si>
  <si>
    <t xml:space="preserve"> 950 CITTADINI DI PAESI TERZI
REGOLARMENTE PRESENTI IN ITALIA; 1880
CITTADINI DI PAESI TERZI REGOLARMENTE PRESENTI IN ITALIA</t>
  </si>
  <si>
    <t>200 OPERATORI/TRICI COINVOLTI IN ATTIVITÀ DI MIGLIORAMENTO
GOVERNANCE MULTILIVELLO; 820 CPT COINVOLTI IN ATTIVITÀ
INCLUSIONE E INTEGRAZIONE; 1.150 CPT COINVOLTI IN ATTIVITÀ
DI INFORMAZIONE, SENSIBILIZZAZIONE E SVILUPPO ASSOCIAZIONISMO
+ 8.000 FRUIRANNO DI INFORMAZIONE ON-LINE</t>
  </si>
  <si>
    <t>35 PARTECIPANTI (OPERATORI) CHE HANNO COMPLETATO CON ESITO POSITIVO LE ATTIVITÀ DI FORMAZIONE</t>
  </si>
  <si>
    <t>917 CITTADINI DI PAESI TERZI</t>
  </si>
  <si>
    <t>52 PARTECIPANTI (OPERATORI) CHE HANNO COMPLETATO CON ESITO POSITIVO LE ATTIVITÀ DI FORMAZIONE</t>
  </si>
  <si>
    <t xml:space="preserve"> 1170 DESTINATARI CITTADINI DI PAESI TERZI REGOLARMENTE PRESENTI E PARTECIPANTI
(OPERATORI) COINVOLTI NELLE ATTIVITÀ</t>
  </si>
  <si>
    <t>58 PARTECIPANTI (OPERATORI) CHE HANNO COMPLETATO CON ESITO POSITIVO LE ATTIVITÀ DI FORMAZIONE</t>
  </si>
  <si>
    <t>3610 CITTADINI DI PAESI TERZI</t>
  </si>
  <si>
    <t>22 PARTECIPANTI (OPERATORI) CHE HANNO COMPLETATO CON ESITO POSITIVO LE ATTIVITÀ DI FORMAZIONE</t>
  </si>
  <si>
    <t>24 PARTECIPANTI (OPERATORI) CHE HANNO COMPLETATO CON ESITO POSITIVO LE ATTIVITÀ DI FORMAZIONE</t>
  </si>
  <si>
    <t>120 PARTECIPANTI (OPERATORI) CHE HANNO COMPLETATO CON ESITO POSITIVO LE ATTIVITÀ DI FORMAZIONE</t>
  </si>
  <si>
    <t>540 CITTADINI PAESI TERZI WP2 - 685 (CITTADINI COMUNITARI E DI
PAESI TERZI) WP3</t>
  </si>
  <si>
    <t>360 OPERATORI PUBBLICI I CUI SERVIZI SONO RIVOLTI ALL’UTENZA STRANIERA
COINVOLTI NELLE ATTIVITÀ DI CAPACITY BUILDING E DI TRAINING ON THE JOB;
5615 CITTADINI DI PAESI TERZI RAGGIUNTI CON LE ATTIVITÀ DI PROGETTO.</t>
  </si>
  <si>
    <t xml:space="preserve">100 OPERATORI DEI SERVIZI TERRITORIALI, DEI SERVIZI PER IL LAVORO E DELLA
PUBBLICA AMMINISTRAZIONE E OPERATORI MEDIATORI CULTURALI CHE BENEFICERANNO DI PERCORSI DI FORMAZIONE E CAPACITY BUILDING.
</t>
  </si>
  <si>
    <t>TARGET ETEROGENEO, DIRETTO E INDIRETTO, DA COINVOLGERE CON APPROCCIO INDIVIDUALE (ATTIVITÀ IVOLTE AI SINGOLI) E SISTEMICO (ATTIVITÀ PER CREARE UN CAMBIAMENTO TERRITORIALE). I TARGET NON SONO SEMPLICI BENEFICIARI, MA
CO-PROTAGONISTI DEL CAMBIAMENTO, DA ATTIVARE E COINVOLGERE CON APPROCCIO BOTTOM-UP. DI SEGUITO, SI INDICANO I SEGMENTI DI TARGET DIRETTO E INDIRETTO PER CIASCUN WP</t>
  </si>
  <si>
    <t>200 OPERATORI DEI SERVIZI TERRITORIALI, DEI SERVIZI PER
IL LAVORO E DELLA PUBBLICA AMMINISTRAZIONE E OPERATORI MEDIATORI CULTURALI CHE BENEFICERANNO DI PERCORSI DI FORMAZIONE E CAPACITY BUILDING; 1100 CITTADINI DI PAESI TERZI REGOLARMENTE SOGGIORNANTI IN ITALIA</t>
  </si>
  <si>
    <t>1100 CITTADINI DI PAESI TERZI; 140 OPERATORI DEI SERVIZI PUBBLICI E PRIVATI</t>
  </si>
  <si>
    <t>350 OPERATORI DI
CPI E AZIENDE COINVOLTI NELLE ATTIVITÀ DI FORMAZIONE; N. 1520
CPT REGOLARMENTE SOGGIORNANTI, CON UN FOCUS SPECIFICO SU
ALUNNI DEI CPIA REGIONALI, DONNE, MIGRANTI VULNERABILI IN
EMERGENZA ABITATIVA O DETENZIONE CARCERARIA; 350
MEDIATORI</t>
  </si>
  <si>
    <t>1370 NUOVI POSTI CREATI PER MINORI NON ACCOMPAGNATI</t>
  </si>
  <si>
    <t>5 AUTORITÀ DI PAESI TERZI E 3.500 LAVORATORI STRANIERI
PROVENIENTI DA PAESI TERZI</t>
  </si>
  <si>
    <t>600 PARTECIPANTI (CITTADINI DI PAESI TERZI) SOTENUTI
36 ISTITUZIONI DELLA FORMAZONE SUPERIORE COINVOLTE NELLE ATTIVITÀ</t>
  </si>
  <si>
    <t xml:space="preserve">400 PARTECIPANTI (OPERATORI) ALLE ATTIVITÀ DI FORMAZIONE, 300 OPERATORI CHE COMPLETANO CON SUCCESSO LA FORMAZIONE, 210 OPERATORI CHE UTILIZZANO SUL LAVORO LE ABILITÀ ACQUISITE </t>
  </si>
  <si>
    <t>300  PARTECIPANTI (CITTADINI DI PAESI TERZI) SOSTENUTI</t>
  </si>
  <si>
    <t>180 PARTECIPANTI (CITTADINI DI PAESI TERZI) SOSTENUTI</t>
  </si>
  <si>
    <t>330 PARTECIPANTI (CITTADINI DI PAESI TERZI) SOSTENUTI</t>
  </si>
  <si>
    <t>360 PARTECIPANTI (CITTADINI DI PAESI TERZI) SOSTENUTI</t>
  </si>
  <si>
    <t>250 PARTECIPANTI (CITTADINI DI PAESI TERZI) SOSTENUTI</t>
  </si>
  <si>
    <t>300 PARTECIPANTI (CITTADINI DI PAESI TERZI) SOSTENUTI</t>
  </si>
  <si>
    <t>55 PARTECIPANTI (CITTADINI DI PAESI TERZI) SOSTENUTI</t>
  </si>
  <si>
    <t>280 PARTECIPANTI (CITTADINI DI PAESI TERZI) SOSTENUTI</t>
  </si>
  <si>
    <t>80 PARTECIPANTI (CITTADINI DI PAESI TERZI) SOSTENUTI</t>
  </si>
  <si>
    <t>155 PARTECIPANTI (CITTADINI DI PAESI TERZI) SOSTENUTI</t>
  </si>
  <si>
    <t xml:space="preserve">126 PARTECIPANTI (OPERATORI) ALLE ATTIVITÀ DI FORMAZIONE
17 AUTORITÀ LOCALI E REGIONALI SOSTENUTE PER ATTUARE PIANI REGIONALI SALUTE </t>
  </si>
  <si>
    <t>POTENZIARE GLI UFFICI CITTADINANZA E DEL RELATIVO CONTENZIOSO DELLA DIREZIONE CENTRALE PER I DIRITTI CIVILI, LA CITTADINANZA E LE MINORANZE</t>
  </si>
  <si>
    <t>POTENZIARE IL SISTEMA DI PRIMA ACCOGLIENZA PER MINORI STRANIERI NON ACCOMPAGNATI</t>
  </si>
  <si>
    <t>APPROFINDIRE E FAVORIRE LA DIFFUSIONE DELLA CONOSCENZA DEL FENOMENO MIGRATORIO ATTRAVERSO UN'AMPI ATTIVITÀ DI INDAGINE E UN MONITORAGGIO COSTANTE DELL'ANDAMENTO DELL'INTEGRAZIONE DEI TITOLARI DI PROTEZIONE INTERNAZIONALE</t>
  </si>
  <si>
    <t>PROMUOVERE L’ATTUAZIONE DI INTERVENTI SISTEMICI A LIVELLO REGIONALE PER FAR ACQUISIRE ALLO STRANIERO UN ADEGUATO LIVELLO DI CONOSCENZA DELLA LINGUA ITALIANA E FACILITARE IL RAGGIUNGIMENTO DEGLI OBIETTIVI DI INTEGRAZIONE, INCLUSIONE E CITTADINANZA ATTIVA.</t>
  </si>
  <si>
    <t>MIGLIORARE LE PROCEDURE AMMINISTRATIVE, ACCRESCERE GLI STANDARD DI EROGAZIONE DEI SERVIZI, SNELLIRE GRADUALMENTE L'ATTIVITÀ AMMINISTRATIVA E AUMENTARE LA PRODUTTIVITÀ DI PREFETTURE, ORGANI DI POLIZIA, ENTI LOCALI, MAECI, AUTORITÀ DIPLOMATICO-CONSOLARI</t>
  </si>
  <si>
    <t>QUALIFICARE E POTENZIARE IL SISTEMA DEI SERVIZI SOCIO ASSISTENZIALI RIVOLTI A MINORI CITTADINI DI PAESI TERZI IN CONDIZIONI DI VULNERABILITÀ PSICOSOCIALE AL FINE DI PROMUOVERNE UNA PIÙ EFFICACE INTEGRAZIONE.</t>
  </si>
  <si>
    <t>OBIETTIVO: CONTRIBUIRE ALL’INCLUSIONE FINANZIARIA QUALE STRUMENTO DI RAFFORZAMENTO E ACCELERAZIONE DI UNA PIENA INTEGRAZIONE SOCIO-ECONOMICA DEI CITTADINI EXTRA UE</t>
  </si>
  <si>
    <t>POTENZIARE LE CAPACITÀ DELLE PREFETTURE NELL’ANALISI DEI FABBISOGNI TERRITORIALI IN MATERIA MIGRATORIA E NELLA PROMOZIONE DEGLI INTERVENTI DA ATTUARE A LIVELLO LOCALE IN RISPOSTA ALLE ESIGENZE RILEVATE IN ATTUAZIONE DI UN PIANO DI INTERVENTO TERRITORIALE IN SINERGIA CON TUTTI I SOGGETTI TERRITORIALI COINVOLTI NELLA GESTIONE DELLE DINAMICHE MIGRATORIE</t>
  </si>
  <si>
    <t xml:space="preserve">ASSISTERE I MIGRANTI I QUALI, NON VOLENDO O NON POTENDO PIÙ RESTARE NEL TERRITORIO DEL PAESE OSPITANTE, INTENDONO, SU BASE VOLONTARIA, FARE RIENTRO NEL PROPRIO PAESE DI ORIGINE. </t>
  </si>
  <si>
    <t>PROMUOVERE IL POTENZIAMENTO DELLA FORMAZIONE LINGUISTICA DEI CITTADINI DI PAESI TERZI, CON PARTICOLARE RIFERIMENTO ALLE CATEGORIE VULNERABILI, ATTRAVERSO PERCORSI FORMATIVI PERSONALIZZATI CHE PREVEDANO FORME DI FACILITAZIONE ALL’ACCESSO DEI CORSI E DI SVILUPPO DI COMPETENZE PREGRESSE</t>
  </si>
  <si>
    <t>RAFFORZAMENTO E CONSOLIDAMENTO DEL SISTEMA NAZIONALE DI MONITORAGGIO DEI RIMPATRI FORZATI AL
FINE DI INNALZARE LA TUTELA DEI DIRITTI UMANI DELLE PERSONE SOTTOPOSTE A PROCEDURE DI RIMPATRIO FORZATO.</t>
  </si>
  <si>
    <t>RAFFORZARE LE CAPACITÀ DELL’UFFICIO RELAZIONI INTERNAZIONALI E DELL’UNITÀ RESETTLEMENT CHE
GARANTISCONO L’ATTUAZIONE DEL PROGRAMMA DI REINSEDIAMENTO E DELLE AMMISSIONI UMANITARIE CONSOLIDANDO L’IMPEGNO DELL’ITALIA IN MATERIA DI REINSEDIAMENTO E CANALI DI INGRESSO COMPLEMENTARI</t>
  </si>
  <si>
    <t>SOSTENERE LA RETE DEGLI ENTI LOCALI TITOLARI DI PROGETTI SAI, FAVORENDO UN APPROCCIO “INTEGRATO” AI FINI DELL’AUTONOMIA SOCIALE ED ECONOMICA DEI RIFUGIATI</t>
  </si>
  <si>
    <t>POTENZIARE LA TUTELA DELLA SALUTE DI RICHIEDENTI E TITOLARI DI PROTEZIONE INTERNAZIONALE IN CONDIZIONE DI VULNERABILITÀ FISICA E/O PSICHICA PRESENTI NEI CENTRI DI ACCOGLIENZA DEL TERRITORIO.</t>
  </si>
  <si>
    <t>RAFFORZARE LE POLITICHE DI INTEGRAZIONE SCOLASTICA DI ALUNNI E STUDENTI DI PAESI TERZI E MIGLIORARE I SERVIZI OFFERTI DAL SISTEMA SCOLASTICO CON PARTICOLARE ATTENZIONE AI CONTESTI MULTICULTURALI E PERIFERICI</t>
  </si>
  <si>
    <t xml:space="preserve">SUPPORTARE UNA RETE DI PARTENARIATO INTERISTITUZIONALE VOLTA ALLA DEFINIZIONE DI CENTRI, A LIVELLO REGIONALE E COMUNALE, DEPUTATI ALLA RILEVAZIONE/RICEZIONE DI CASI DI DISCRIMINAZIONE RAZZIALE E CONTRIBUIRE AL POTENZIAMENTO DELLE CAPACITÀ, DELL’EFFICIENZA E DELL’EFFICACIA DI INTERVENTO DI TALI CENTRI TERRITORIALI PER PREVENIRE E CONTRASTARE LE DISCRIMINAZIONI RAZZIALI. </t>
  </si>
  <si>
    <t>PROMUOVERE L’IMPLEMENTAZIONE DI UN SISTEMA DI QUALIFICAZIONE E VALIDAZIONE CONTINUATIVA DELL’EFFICACIA DEI SERVIZI DI FORMAZIONE LINGUISTICA EROGATI NELL’AMBITO DEL FAMI 21-27</t>
  </si>
  <si>
    <t>OTTIMIZZARE E VELOCIZZARE TUTTE LE PROCEDURE RELATIVE ALLE RICHIESTE DI PROTEZIONE INTERNAZIONALE PER IL RILASCIO DEL RELATIVO PERMESSO DI SOGGIORNO FORNENDO SOSTEGNO AGLI UFFICI DI POLIZIA NELLA GESTIONE DEI FLUSSI MIGRATORI IN ARRIVO, ATTRAVERSO IL MECCANISMO COORDINATO E STANDARDIZZATO DI MEDIAZIONE LINGUISTICO-INTERCULTURALE DI OIM ITALIA</t>
  </si>
  <si>
    <t>MIGLIORARE I LIVELLI DI PROGRAMMAZIONE, GESTIONE ED EROGAZIONE DEI SERVIZI PUBBLICI RIVOLTI AI CPT ATTRAVERSO L’ATTIVAZIONE E IL RAFFORZAMENTO DI RETI TERRITORIALI INTEGRATE PER LA GOVERNANCE DEL FENOMENO MIGRATORIO, L’AGGIORNAMENTO E LO SVILUPPO DELLE COMPETENZE DEGLI OPERATORI E LA SPERIMENTAZIONE DI AZIONI, PROCEDURE E MODELLI DI INTERVENTO INNOVATIVI.</t>
  </si>
  <si>
    <t>RAFFORZARE LA CAPACITÀ AMMINISTRATIVA DEGLI UFFICI COINVOLTI NELLE PROCEDURE DEI FLUSSI DI INGRESSO, RICONOSCIMENTO DELLA PROTEZIONE INTERNAZIONALE, CONCESSIONE DELLA CITTADINANZA, GESTIONE DEI RIMPATRI VOLONTARI ASSISTITI, REINSEDIAMENTI E AMMISSIONI UMANITARIE</t>
  </si>
  <si>
    <t>PROROGA BIENNALE DI 73 PROGETTI PER MSNA (1.123 POSTI) PER L’EROGAZIONE DI SERVIZI DI ACCOGLIENZA INTEGRATA NELL’AMBITO DELLA RETE SAI</t>
  </si>
  <si>
    <t>SENSIBILIZZARE LA COMUNITÀ SCOLASTICA SULLE TEMATICHE DELLA MIGRAZIONE E DELLA SOLIDARIETÀ, ATTRAVERSO LA CELEBRAZIONE DELLA GIORNATA DELLA MEMORIA DEL 3 OTTOBRE 2023 E SUCCESSIVE PRATICHE DI DIFFUSIONE DELLE BUONI PRASSI EUROPEE.</t>
  </si>
  <si>
    <t>QUALIFICAZIONE E RAFFORZAMENTO DEI SERVIZI PUBBLICI A SUPPORTO DEI CITTADINI DI PAESI TERZI</t>
  </si>
  <si>
    <t>VALORIZZAZIONE DELL’AFFIDAMENTO FAMILIARE DI MINORI STRANIERI NON ACCOMPAGNATI COME MISURA ALTERNATIVA AL COLLOCAMENTO IN COMUNITÀ</t>
  </si>
  <si>
    <t>MODELLIZZARE E ATTUARE UN’AZIONE DI SISTEMA INTERREGIONALE, FINALIZZATA ALLA
PREVENZIONE E AL CONTRASTO DEL LAVORO SOMMERSO, SFRUTTATO E DEL CAPORALATO, CHE MIRA A CAPITALIZZARE GLI APPROCCI, I SERVIZI, I RISULTATI E GLI IMPATTI CONSEGUITI DALLE CINQUE REGIONI NELL’AMBITO DI DUE INIZIATIVE PRECENTI DI STRAORDINARIA RILEVANZA E A VALORIZZARE IL TERRITORIO DELLE 5 REGIONI QUALE LABORATORIO NAZIONALE IN GRADO DI SPERIMENTARE,
CONSOLIDARE E VALIDARE MODELLI DI INTERVENTO CHE POSSANO CONTRIBUIRE ALLA DEFINIZIONE DI UNA STRATEGIA REPLICABILE A LIVELLO
NAZIONALE E POTENZIALMENTE INTERNAZIONALE.</t>
  </si>
  <si>
    <t>OFFRIRE UNA RISPOSTA ORGANICA AI BISOGNI SPECIFICI DEI CITTADINI DI PAESI TERZI PRESENTI IN
VENETO PER UN’INTEGRAZIONE SOCIALE CHE SIA EFFETTIVA E SOSTENIBILE, IN GRADO DI AFFERMARE SEMPRE DI PIÙ LA LORO PARTECIPAZIONE ATTIVA ALLA VITA SOCIALE, CULTURALE E POLITICA</t>
  </si>
  <si>
    <t>FAVORIRE L’INCLUSIONE SOCIO–LAVORATIVA DEI CPT CON
UN APPROCCIO INTEGRATO CHE RIESCA AD AFFRONTARE I BISOGNI SPECIFICI DEI TARGET E RAFFORZANDO LE COMPETENZE DI OPERATORI,
DECISORI PUBBLICI, SOGGETTI DELLA SOCIETÀ CIVILE E DEL SETTORE PRIVATO A SOSTENERE L’INDIVIDUAZIONE DI SOLUZIONI.</t>
  </si>
  <si>
    <t>L'INTERVENTO INTENDE REALIZZARE UN PIANO D’INTERVENTO REGIONALE PER L’INTEGRAZIONE DEI CPT, IN CONTINUITÀ RISPETTO
ALL'INTERVENTO AFFERENTE L'AVVISO IMPACT (FAMI 2014-2020), IN COMPLEMETARIETÀ CON GLI
ALTRI PROGETTI IN CUI LA REGIONE BASILICATA E GLI ENTI PARTNER SONO PROTAGONISTI, IN UNA PROSPETTIVA DI INNOVAZIONE</t>
  </si>
  <si>
    <t>CONTRIBUIRE AL MIGLIORAMENTO DEI LIVELLI DI OCCUPABILITÀ E DI AUTONOMIA DEI MIGRANTI
VULNERABILI CITTADINI DI PAESI TERZI - DESTINATARI DIRETTI DEL PROGRAMMA - RAFFORZANDO LA COLLABORAZIONE – A LIVELLO NAZIONALE,
REGIONALE E LOCALE – TRA GLI ATTORI PUBBLICI E PRIVATI A VARIO TITOLO COINVOLTI NEL PROCESSO DI LORO INSERIMENTO ALL’INTERNO DEL
TESSUTO SOCIALE E LAVORATIVO ITALIANO.</t>
  </si>
  <si>
    <t>OFFRIRE RISPOSTE MIRATE AI BISOGNI DEI CPT, CON PARTICOLARE RIFERIMENTO AI SOGGETTI PIÙ VULNERABILI E ALLE DONNE, PER RIDURRE
DISUGUAGLIANZE/AUMENTARE CAPACITÀ DI AGIRE EFFICACEMENTE/CONTRIBUIRE CREATIVAMENTE ALLA VITA COMUNITARIA/CON INTERVENTI
DI ACCOMPAGNAMENTO E NUOVE OPPORTUNITÀ DI RAFFORZARE LA COESIONE SOCIALE/CAPITALE UMANO/INTEGRAZIONE SOCIALE
/INDIPENDENZA INDIVIDUALE ALL'INTERNO DELLA COMUNITÀ SARDA</t>
  </si>
  <si>
    <t>OBIETTIVO DELLA PROPOSTA PROGETTUALE È LA REALIZZAZIONE DI UN PIANO D’INTERVENTO REGIONALE CHE VALORIZZI LE BUONE PRASSI
EMERSE NELL’ATTUAZIONE DEI PROGETTI INTERAZIONI E SINTESI</t>
  </si>
  <si>
    <t>PROMUOVERE L’INTEGRAZIONE DEI CITTADINI DI PAESI TERZI RESIDENTI IN LOMBARDIA
ATTRAVERSO UN PROCESSO DI CAPACITAZIONE DEI SERVIZI E DEL SISTEMA DI GOVERNANCE TERRITORIALE SIA A LIVELLO LOCALE SIA A LIVELLO
REGIONALE</t>
  </si>
  <si>
    <t>PROMUOVERE LA COESIONE SOCIALE E COSTRUIRE SOCIETÀ INCLUSIVE PER TUTTI L'INTEGRAZIONE E L'INCLUSIONE SONO FONDAMENTALI PER
LE PERSONE CHE ARRIVANO IN EUROPA, PER LE COMUNITÀ LOCALI E PER IL BENESSERE A LUNGO TERMINE DELLE NOSTRE SOCIETÀ E LA
STABILITÀ DELLE NOSTRE ECONOMIE. FAVORIRE L'AUTONOMIA DI COLORO CHE SI TROVANO IN CONDIZIONI DI SVANTAGGIO, GARANTENDO AL
TEMPO STESSO L'UNITÀ E LA COESIONE DELLE NOSTRE COMUNITÀ. OFFRIRE A TUTTI PARI OPPORTUNITÀ DI GODERE DEI PROPRI DIRITTI E DI
PARTECIPARE ALLA VITA SOCIALE E COMUNITARIA, INDIPENDENTEMENTE DAL CONTESTO DI PROVENIENZA E IN LINEA CON IL PILASTRO
EUROPEO DEI DIRITTI SOCIALI.</t>
  </si>
  <si>
    <t>CONTRASTARE IL DEGRADO, LA MARGINALIZZAZIONE E IL CONFLITTO SOCIALE NEI CONTESTI URBANI DOVE È ALTA LA PRESENZA DI CITTADINI DI ORIGINE STRANIERA CHE NON HANNO ANCORA RAGGIUNTO UN SUFFICIENTE LIVELLO DI INTEGRAZIONE SOCIO-ECONOMICA E ABITATIVA, ATTRAVERSO LA PRESA IN CARICO TEMPESTIVA DELLE SITUAZIONI PIÙ VULNERABILI E COMPLESSE</t>
  </si>
  <si>
    <t>PROMUOVERE IL RUOLO E MIGLIORARE L'ESERCIZIO DELLE FUNZIONI DEL TUTORE VOLONTARIO QUALE STRUMENTO DI GARANZIA DEI DIRITTI DI MSNA A PARTIRE DALLA VERIFICA DELLO STATO DI ATTUAZIONE DELLE DISPOSIZIONI IN MATERIA DI TUTELA VOLONTARIA E DELLE LORO EFFICACIA</t>
  </si>
  <si>
    <t>PROMUOVERE L’INCLUSIONE SOCIALE E L’INSERIMENTO QUALIFICATO E STABILE NEL MERCATO DEL LAVORO TOSCANO
DEI CITTADINI DI PAESI TERZI (IN PARTICOLARE GIOVANI E DONNE) ATTRAVERSO: LA PROMOZIONE DELL’ACCESSO AI SERVIZI TERRITORIALI
PUBBLICI INTEGRATI PER FAVORIRE L'EMERSIONE DI SPECIFICI FABBISOGNI E PROMUOVERE PERCORSI DI AUTONOMIA PERSONALE E DI
RAFFORZAMENTO E VALORIZZAZIONE DELLE COMPETENZE PERSONALI ANCHE PER CONTRASTARE LA POVERTÀ EDUCATIVA; POTENZIAMENTO
DELLA RETE DI SERVIZI INTEGRATI SOCIALE-LAVORO E SPERIMENTAZIONE DI MODALITÀ INNOVATIVE DI COINVOLGIMENTO DEGLI STAKEHOLDERS
NELLA RILEVAZIONE DEI FABBISOGNI E PROMOZIONE DEL DIALOGO ANCHE ATTRAVERSO IL COINVOLGIMENTO DELL’ASSOCIAZIONISMO
STRANIERO.</t>
  </si>
  <si>
    <t>CONSOLIDARE IL SISTEMA DI
GOVERNANCE MULTILIVELLO PROMUOVENDO IL PRINCIPIO DELL’UNIVERSALITÀ NELL’ACCESSO AI SERVIZI E FAVORENDO IL RAGGIUNGIMENTO DI
UNA PIENA AUTONOMIA DEI/DELLE BENEFICIARI/E.</t>
  </si>
  <si>
    <t>DELINEARE UN PERCORSO STRUTTURATO DI INTERVENTI, PENSATO ANCHE PER CONTESTI CITTADINI DI PARTICOLARE CRITICITÀ OVVERO
N PROBLEMATICHE SPECIFICHE, OFFRENDO UN RANGE DI SERVIZI AI MIGRANTI CHE FAVORISCA UNA MIGLIORE INCLUSIONE E INTEGRAZIONE
E CONSENTA DI AFFRONTARE E GESTIRE CON SUCCESSO SITUAZIONI DI CARATTERE PERSONALE, FAMILIARE, SOCIALE E PROFESSIONALE</t>
  </si>
  <si>
    <t>PROMUOVERE L'INCLUSIONE DEI MIGRANTI NEL CONTESTO
SOCIALE E LAVORATIVO, ATTRAVERSO IL POTENZIAMENTO DELLA GOVERNANCE MULTILIVELLO REGIONALE, LA PROMOZIONE DELLO SVILUPPO
DELLE COMPETENZE E L'INCORAGGIAMENTO DELLA PARTECIPAZIONE ALLA VITA ECONOMICA, SOCIALE E CULTURALE.</t>
  </si>
  <si>
    <t>MIGLIORARE IL SISTEMA DI ACCOGLIENZA DEI MSNA ATTRAVERSO IL RAFFORZAMENTO DELLA CAPACITÀ DEGLI ENTI LOCALI DI PROMUOVERE E ACCOMPAGNARE AFFIDAMENTI FAMILIARI DI MINORENNI MIGRANTI PER I QUALI SI RICONOSCA IN TALE MISURA UNA RISPOSTA APPROPRIATA AI BISOGNI DI INTEGRAZIONE E ACCOGLIENZA</t>
  </si>
  <si>
    <t xml:space="preserve">SOSTENERE L’AZIONE COORDINATA E COERENTE DELLE POLITICHE DI INTEGRAZIONE E INCLUSIONE, ATTRAVERSO IL CONSOLIDAMENTO DEL
SISTEMA DI GOVERNANCE MULTILIVELLO CHE VALORIZZA IL RUOLO E LE COMPETENZE DELLE REGIONI, DEGLI EELL IN RACCORDO CON GLI
ALTRI ATTORI ISTITUZIONALI E DI TERZO SETTORE DEL TERRITORIO, E LA PROMOZIONE DELL’ACCESSO AI SERVIZI, OLTRE ALLA PROMOZIONE DELL’
AUTONOMIA E DELL'INTEGRAZIONE SOCIO-LAVORATIVA DEI CTP VALORIZZANDO IL LORO POTENZIALE E LO SVILUPPO DELLE LORO
COMPETENZE INDIVIDUALI. </t>
  </si>
  <si>
    <t>POTENZIARE LA GOVERNANCE MULTI-LIVELLO DANDO CONTINUITÀ ALLA ATTUAZIONE DI
INTERVENTI DI CAPACITY BUILDING, SISTEMATIZZANDO INTERVENTI SPECIFICI DI MEDIAZIONE INTERCULTURALE E ASSICURANDO SPAZIO AD
AZIONI IN GRADO DI FAVORIRE LO SVILUPPO DI PROCESSI DI CAPACITAZIONE SOCIALE, ECONOMICA E CIVICA DEI CPT NELLA PROSPETTIVA
DI UNA PIENA INTEGRAZIONE SOCIALE E DELLA COSTRUZIONE DI UNA CITTADINANZA INTERCULTURALE E COESA, PROMUOVERE L’
EMPOWERMENT DI SISTEMA, LA COMUNICAZIONE/INFORMAZIONE E LA VALORIZZAZIONE DEI PROCESSI DI PARTECIPAZIONE DELL’
ASSOCIAZIONISMO MIGRANTE</t>
  </si>
  <si>
    <t>FACILITARE E SOSTENERE L'INTEGRAZIONE, LA PARTECIPAZIONE E L’INCLUSIONE SOCIO-LAVORATIVA DEI CITTADINI
STRANIERI SOGGIORNANTI IN CAMPANIA, ATTRAVERSO UN APPROCCIO INTEGRATO CHE MIRA A CONSOLIDARE IL SISTEMA DI GOVERNANCE
MULTILIVELLO DELLA REGIONE CAMPANIA, VALORIZZANDO IL RUOLO E LE COMPETENZE DEGLI ENTI LOCALI E DEL SISTEMA DEI SERVIZI
TERRITORIALI, NONCHÉ PROMUOVENDO I PRINCIPI DI SUSSIDIARIETÀ E COMPLEMENTARIETÀ MULTIAGENZIA E DI UNIVERSALITÀ NELL’ACCESSO
AI SERVIZI, IN CONSIDERAZIONE DELLA PECULIARITÀ DELLE SFIDE CHE IL TERRITORIO DEVE AFFRONTARE E CON PARTICOLARE ATTENZIONE AI
FABBISOGNI DEI TARGET MAGGIORMENTE VULNERABILI, ANCHE CON INTERVENTI SPECIFICATAMENTE RIVOLTI ALLE SECONDE GENERAZIONI,
ALLE DONNE MIGRANTI E AI MINORI NEOARRIVATI</t>
  </si>
  <si>
    <t>SOSTENERE UN PERCORSO DI INNOVAZIONE SOCIALE CHE IMPLEMENTI UN’AZIONE
DIFFUSA, COORDINATA E ORGANICA DELLE POLICY DI INTEGRAZIONE SUL TERRITORIO REGIONALE, RAFFORZANDO LA GOVERNANCE MULTILIVELLO E
MULTISTAKEHOLDER E, AL CONTEMPO, PROMUOVA UN MODELLO DI ACCESSO UNIVERSALE AI SERVIZI, CON STRUMENTI TEORICI E OPERATIVI
CHE FACCIANO FRONTE ALLE PROBLEMATICHE E ALLE SFIDE SPECIFICHE POSTE NEI DIVERSI CONTESTI PROVINCIALI DALLA PRESENZA DI
CITTADINI E CITTADINE STRANIERE PROVENIENTI DAI PAESI TERZI, RISERVANDO UNA PARTICOLARE ATTENZIONE NELLA DECLINAZIONE DEGLI
INTERVENTI ALLE FASCE PIÙ VULNERABILI, AI MINORI E ALLA CONDIZIONE DI GENERE, CON IL FINE DI VALORIZZARE IL POTENZIALE E LA
CAPACITÀ DI AGENCY DEI CITTADINI STRANIERI, PER IL MIGLIORAMENTO DEI PROCESSI DI AUTONOMIA E L’EMPOWERMENT DELLE COMUNITÀ
STESSE.</t>
  </si>
  <si>
    <t>INNESCARE UN PROCESSO SOSTENIBILE DI TRASFORMAZIONE DEL LOCALE
SISTEMA DI ATTIVITÀ E SERVIZI PER L’INCLUSIONE DEI CPT, COMBINANDO AZIONI SISTEMICHE – OSSIA, PENSATE PER MIGLIORARE E
INNOVARE L’ESISTENTE, NEL LUNGO PERIODO, AGENDO SU ISTITUZIONI, ORGANIZZAZIONI E I CITTADINI – E DIRETTE – OSSIA, PENSATE PER
MIGLIORARE, NEL BREVE PERIODO, IL BENESSERE PERSONALE, PROFESSIONALE E RELAZIONALE DI CPT E DEGLI OPERATORI CHE LAVORANO
PER LA LORO ACCOGLIENZA E INCLUSIONE.</t>
  </si>
  <si>
    <t>SOSTENERE UN PERCORSO DI INNOVAZIONE SOCIALE CHE IMPLEMENTI UN’AZIONE
DIFFUSA, COORDINATA E ORGANICA DELLE POLICY DI INTEGRAZIONE SUL TERRITORIO REGIONALE, RAFFORZANDO LA GOVERNANCE MULTILIVELLO E
MULTISTAKEHOLDER E, AL CONTEMPO, PROMUOVA UN MODELLO DI ACCESSO UNIVERSALE AI SERVIZI, CON STRUMENTI TEORICI E OPERATIVI
CHE FACCIANO FRONTE ALLE PROBLEMATICHE E ALLE SFIDE SPECIFICHE POSTE NEI DIVERSI CONTESTI PROVINCIALI DALLA PRESENZA DI
CITTADINI E CITTADINE STRANIERE PROVENIENTI DAI PAESI TERZI.</t>
  </si>
  <si>
    <t>RISPONDERE ALLA STRATEGIA REGIONALE SOSTENENDO,INTEGRANDO E QUALIFICANDO L’OFFERTA DEI
SERVIZI AMMINISTRATIVI/FORMATIVI/D’INCLUSIONE SOCIALE EROGATI AI CPT,IN UN’OTTICA DI SOSTENIBILITÀ E PROMOZIONE DEL VALORE
AGGIUNTO DELLE RISORSE UE.SULLA BASE DELL’ANALISI DEI FABBISOGNI,L’OBIETTIVO GENERALE DELLA PROPOSTA È DI RAFFORZARE L’
ECOSISTEMA DELLA RETE DI INTERVENTO DEL SISTEMA DI GESTIONE DELLE POLITICHE DI INTEGRAZIONE E,SPECIFICATAMENTE,I SERVIZI E
METODOLOGIE CHE FAVORISCONO L’INTEGRAZIONE DI CPT A LIVELLO LOCALE,CREANDO UNA RETE SINERGICA TRA GLI ATTORI COINVOLTI.GLI
OPERATORI DEGLI EELL SONO I PRIMI A CUI CI SI RIVOLGE PER L’EROGAZIONE DEI SERVIZI ESSENZIALI E PER LA TUTELA DEI DIRITTI,AI QUALI
È RICHIESTA CAPACITÀ DI CONFRONTO,MEDIAZIONE E CONOSCENZE CHE VANNO ALIMENTANTE IN MANIERA CONTINUATIVA.IL PROGETTO
PROPONE AZIONI DI CAPACITY BUILDING CHE PERMETTANO ALLE PA DI DOTARSI DI STRUMENTI DI ORIENTAMENTO E AGGIORNAMENTO PER
FAR FRONTE ALLA COMPLESSITÀ NORMATIVA IN MATERIA MIGRATORIA,NONCHÉ ALL'EVOLUZIONE DEL FENOMENO NEI TERRITORI.PERSEGUENDO
QUESTE FINALITÀ,LA PARTNERSHIP PROPONENTE,E LA RETE DI SOGGETTI ADERENTI,INTENDE REALIZZARE UN INSIEME COORDINATO DI
INTERVENTI A SUPPORTO DELL’INTEGRAZIONE(SOCIALE,SANITARIA,ABITATIVA ED ECONOMICA)E DI POLITICA ATTIVA,FINALIZZATI A SOSTENERE
PERCORSI CONDIVISI DAGLI ATTORI DEL TERRITORIO,RECUPERANDO LE PREGRESSE ESPERIENZE PROGETTUALI E MIRANDO A INNOVARE LA RETE
DEGLI ATTORI E DEI SERVIZI REGIONALI.</t>
  </si>
  <si>
    <t xml:space="preserve">COSTRUZIONE DI UN PIANO REGIONALE INTEGRATO CHE CONSENTA ALLA REGIONE SICILIANA DI METTERE A SISTEMA GLI INTERVENTI DESTINATI AI CPT, POTENZIANDO IN TERMINI DI EFFICACIA ED EFFICIENZA LA GOVERNANCE MULTILIVELLO E MULTISTAKEHOLDER DELLE POLITICHE DI INCLUSIONE. </t>
  </si>
  <si>
    <t>ATTIVARE NUOVI POSTI ALL’INTERNO DEI SAI PER RISPONDERE ALLE CRESCENTI NECESSITÀ DI COLLOCAMENTO SUL TERRITORIO</t>
  </si>
  <si>
    <t>PROMUOVERE L’INGRESSO REGOLARE PER MOTIVI DI LAVORO DI CITTADINI DI PAESI EXTRA-UE ATTRAVERSO IL
CONSOLIDAMENTO DELLA COOPERAZIONE CON ALMENO 5 AUTORITÀ DI PAESI TERZI E LA REALIZZAZIONE DI PROGRAMMI DI FORMAZIONE
PROFESSIONALE E CIVICO-LINGUISTICA PRE-PARTENZA CHE FACILITINO PERCORSI LEGALI DI INSERIMENTO NEL MERCATO DEL LAVORO ITALIANO</t>
  </si>
  <si>
    <t>ACCOGLIENZA E INTEGRAZIONE DEI MIGRANTI NELLA FORMAZIONE DI III GRADO</t>
  </si>
  <si>
    <t>CAPACITY BUILDING DEL PERSONALE DI CNA RISPETTO ALLA CONOSCENZA DELLA LINGUA INGLESE</t>
  </si>
  <si>
    <t>CONTRIBUIRE AL MIGLIORAMENTO DELLA CAPACITÀ DI PRESA IN CARICO SANITARIA E SOCIOSANITARIA DEI MIGRANTI VULNERABILI E CON BISOGNI SPECIALI DA PARTE DEI CENTRI DI ACCOGLIENZA (SAI E CAS) E DEI SERVIZI SANITARI TERRITORIALI.</t>
  </si>
  <si>
    <t>Elenco delle operazioni FAMI (Febbraio 2025)
(Art. 49 del Regolamento 1060/2021)</t>
  </si>
  <si>
    <t>2. MIGRAZIONE LEGALE E INTEGRAZIONE</t>
  </si>
  <si>
    <t>1. ASILO</t>
  </si>
  <si>
    <t>3. RIMPATRIO</t>
  </si>
  <si>
    <t>2. A) CAPACITY BUILDING, QUALIFICAZIONE E RAFFORZAMENTO DEGLI UFFICI PUBBLICI</t>
  </si>
  <si>
    <t xml:space="preserve">1. H).1 POTENZIAMENTO DEI SERVIZI A FAVORE DEI MSNA AL PRIMISSIMO ARRIVO </t>
  </si>
  <si>
    <t>2. B) FORMAZIONE LINGUISTICA</t>
  </si>
  <si>
    <t xml:space="preserve">2. I) PROMOZIONE DELLA PARTECIPAZIONE E DELL'INCLUSIONE SOCIALE E LAVORATIVA DELLE DONNE MIGRANTI </t>
  </si>
  <si>
    <t>3. F) AZIONE DI SISTEMA NAZIONALE PER LA REALIZZAZIONE DI MISURE DI RVA&amp;R CON ATTIVITÀ INFORMATIVE/FORMATIVE E DI SENSIBILIZZAZIONE</t>
  </si>
  <si>
    <t>3. E) RAFFORZAMENTO DEL SISTEMA DI MONITORAGGIO DEI RF</t>
  </si>
  <si>
    <t>1. I) POTENZIAMENTO DELLE PROCEDURE E DELLE STRUTTURE LEGATE AL REINSEDIAMENTO E ALLE AMMISSIONI UMANITARIE</t>
  </si>
  <si>
    <t>INTERVENTO F) -“PROMOZIONE DELL’AUTONOMIA SOCIALE ED ECONOMICA DEI RIFUGIATI”</t>
  </si>
  <si>
    <t>1. E) IMPLEMENTAZIONE DELLA PRESA IN CARICO DELLE VULNERABILITÀ IN ACCOGLIENZA DA PARTE DEI SERVIZI SOCIO-SANITARI SUL TERRITORIO</t>
  </si>
  <si>
    <t>2. C) ISTRUZIONE INCLUSIVA</t>
  </si>
  <si>
    <t>2. L) PREVENZIONE E CONTRASTO ALLE DISCRIMINAZIONI</t>
  </si>
  <si>
    <t>1. B) POTENZIAMENTO DELLE STRUTTURE DELLA PS COLLEGATE AL SISTEMA NAZIONALE DI PROTEZIONE DEI RICHIEDENTI ASILO</t>
  </si>
  <si>
    <t>1. C) MIGLIORAMENTO DELLA PERFORMANCE COMPLESSIVA DELLE COMMISSIONI ASILO</t>
  </si>
  <si>
    <t>1. G) POTENZIAMENTO DELLE STRUTTURE PREPOSTE ALLA GESTIONE DEL SISTEMA NAZIONALE DI ACCOGLIENZA E PROTEZIONE</t>
  </si>
  <si>
    <t>3. H) POTENZIAMENTO DELL’UFFICIO RVA</t>
  </si>
  <si>
    <t>PROSECUZIONE BIENNALE DI PROGETTI DI ACCOGLIENZA PER MSNA</t>
  </si>
  <si>
    <t>INTERVENTO F) - “PROMOZIONE DELL’AUTONOMIA SOCIALE ED ECONOMICA DEI RIFUGIATI”</t>
  </si>
  <si>
    <t xml:space="preserve">2. N) 
MONITORAGGIO DELLA TUTELA VOLONTARIA E PROMOZIONE DELL'ACCOGLIENZA FAMILIARE DEI MSNA </t>
  </si>
  <si>
    <t>2. F) PREVENZIONE E CONTRASTO AL LAVORO SOMMERSO E AL FENOMENO DEL CAPORALATO</t>
  </si>
  <si>
    <t xml:space="preserve">2. E) SUPPORTO AL MIGLIORAMENTO DELLA GOVERNANCE MULTI-LIVELLO PER L'INTEGRAZIONE DEI MIGRANTI; 
2. H) VALORIZZAZIONE, MESSA IN TRASPARENZA E SVILUPPO DELLE COMPETENZE; 
2. J) PARTECIPAZIONE ATTIVA DEI CITTADINI MIGRANTI ALLA VITA ECONOMICA, SOCIALE E CULTURALE
</t>
  </si>
  <si>
    <t>2. G) INSERIMENTO SOCIO LAVORATIVO DI FASCE VULNERABILI</t>
  </si>
  <si>
    <t xml:space="preserve">2. N) MONITORAGGIO DELLA TUTELA VOLONTARIA E PROMOZIONE DELL'ACCOGLIENZA FAMILIARE DEI MSNA </t>
  </si>
  <si>
    <t>1. H).2 INCREMENTO DELLA CAPACITÀ RECETTIVA DEL SISTEMA DI PROTEZIONE PER LA CATEGORIA MSNA</t>
  </si>
  <si>
    <t>2. P) PERCORSI DI ORIENTAMENTO, FORMAZIONE, INFORMAZIONE NEI PAESI DI ORIGINE DELLE PERSONE CANDIDATE ALL'INGRESSO IN IT</t>
  </si>
  <si>
    <t>2. D) ACCESSO ALLA FORMAZIONE UNIVERSITARIA E RICONOSCIMENTO DEI TITOLI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</si>
</sst>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8" formatCode="#,##0.00\ &quot;€&quot;;[Red]\-#,##0.00\ &quot;€&quot;"/>
    <numFmt numFmtId="44" formatCode="_-* #,##0.00\ &quot;€&quot;_-;\-* #,##0.00\ &quot;€&quot;_-;_-* &quot;-&quot;??\ &quot;€&quot;_-;_-@_-"/>
    <numFmt numFmtId="43" formatCode="_-* #,##0.00_-;\-* #,##0.00_-;_-* &quot;-&quot;??_-;_-@_-"/>
    <numFmt numFmtId="164" formatCode="_-&quot;€&quot;\ * #,##0.00_-;\-&quot;€&quot;\ * #,##0.00_-;_-&quot;€&quot;\ * &quot;-&quot;??_-;_-@_-"/>
    <numFmt numFmtId="165" formatCode="_-* #,##0\ _B_F_-;\-* #,##0\ _B_F_-;_-* &quot;-&quot;\ _B_F_-;_-@_-"/>
    <numFmt numFmtId="166" formatCode="_-* #,##0.00\ _B_F_-;\-* #,##0.00\ _B_F_-;_-* &quot;-&quot;??\ _B_F_-;_-@_-"/>
    <numFmt numFmtId="167" formatCode="_-* #,##0\ &quot;BF&quot;_-;\-* #,##0\ &quot;BF&quot;_-;_-* &quot;-&quot;\ &quot;BF&quot;_-;_-@_-"/>
    <numFmt numFmtId="168" formatCode="_-* #,##0.00\ &quot;BF&quot;_-;\-* #,##0.00\ &quot;BF&quot;_-;_-* &quot;-&quot;??\ &quot;BF&quot;_-;_-@_-"/>
    <numFmt numFmtId="169" formatCode="dd/mm/yy;@"/>
    <numFmt numFmtId="170" formatCode="#,##0.00\ &quot;€&quot;"/>
    <numFmt numFmtId="171" formatCode="0.0%"/>
    <numFmt numFmtId="172" formatCode="_-* #,##0.00\ [$€-410]_-;\-* #,##0.00\ [$€-410]_-;_-* &quot;-&quot;??\ [$€-410]_-;_-@_-"/>
    <numFmt numFmtId="173" formatCode="_-&quot;€ &quot;* #,##0.00_-;&quot;-€ &quot;* #,##0.00_-;_-&quot;€ &quot;* \-??_-;_-@_-"/>
  </numFmts>
  <fonts count="63" x14ac:knownFonts="1">
    <font>
      <sz val="11"/>
      <color theme="1"/>
      <name val="Calibri"/>
      <family val="2"/>
      <scheme val="minor"/>
    </font>
    <font>
      <b/>
      <sz val="9"/>
      <name val="Calibri"/>
      <family val="2"/>
    </font>
    <font>
      <sz val="9"/>
      <color theme="1"/>
      <name val="Calibri"/>
      <family val="2"/>
      <scheme val="minor"/>
    </font>
    <font>
      <sz val="10"/>
      <color theme="1"/>
      <name val="Calibri"/>
      <family val="2"/>
      <scheme val="minor"/>
    </font>
    <font>
      <sz val="11"/>
      <color theme="1"/>
      <name val="Calibri"/>
      <family val="2"/>
      <scheme val="minor"/>
    </font>
    <font>
      <i/>
      <sz val="9"/>
      <color theme="1"/>
      <name val="Calibri"/>
      <family val="2"/>
      <scheme val="minor"/>
    </font>
    <font>
      <i/>
      <sz val="9"/>
      <color rgb="FFFF0000"/>
      <name val="Calibri"/>
      <family val="2"/>
      <scheme val="minor"/>
    </font>
    <font>
      <sz val="9"/>
      <color rgb="FFFF0000"/>
      <name val="Calibri"/>
      <family val="2"/>
      <scheme val="minor"/>
    </font>
    <font>
      <sz val="11"/>
      <color indexed="8"/>
      <name val="Calibri"/>
      <family val="2"/>
    </font>
    <font>
      <sz val="10"/>
      <name val="Arial"/>
      <family val="2"/>
    </font>
    <font>
      <b/>
      <sz val="12"/>
      <color theme="0"/>
      <name val="Calibri"/>
      <family val="2"/>
      <scheme val="minor"/>
    </font>
    <font>
      <sz val="9"/>
      <name val="Arial"/>
      <family val="2"/>
    </font>
    <font>
      <b/>
      <sz val="9"/>
      <name val="Arial"/>
      <family val="2"/>
    </font>
    <font>
      <b/>
      <sz val="11"/>
      <color theme="0"/>
      <name val="Calibri"/>
      <family val="2"/>
      <scheme val="minor"/>
    </font>
    <font>
      <sz val="10"/>
      <color rgb="FFFF0000"/>
      <name val="Calibri"/>
      <family val="2"/>
      <scheme val="minor"/>
    </font>
    <font>
      <i/>
      <sz val="9"/>
      <name val="Arial"/>
      <family val="2"/>
    </font>
    <font>
      <b/>
      <sz val="9"/>
      <color rgb="FFFF0000"/>
      <name val="Arial"/>
      <family val="2"/>
    </font>
    <font>
      <b/>
      <sz val="10"/>
      <name val="Calibri"/>
      <family val="2"/>
    </font>
    <font>
      <sz val="10"/>
      <name val="Calibri"/>
      <family val="2"/>
    </font>
    <font>
      <i/>
      <sz val="10"/>
      <name val="Calibri"/>
      <family val="2"/>
    </font>
    <font>
      <b/>
      <sz val="11"/>
      <color theme="1"/>
      <name val="Calibri"/>
      <family val="2"/>
      <scheme val="minor"/>
    </font>
    <font>
      <sz val="11"/>
      <color indexed="8"/>
      <name val="Calibri"/>
      <family val="2"/>
      <scheme val="minor"/>
    </font>
    <font>
      <b/>
      <sz val="11"/>
      <name val="Calibri"/>
      <family val="2"/>
      <scheme val="minor"/>
    </font>
    <font>
      <sz val="10"/>
      <color rgb="FF000000"/>
      <name val="Calibri"/>
      <family val="2"/>
      <scheme val="minor"/>
    </font>
    <font>
      <i/>
      <sz val="11"/>
      <color theme="1"/>
      <name val="Calibri"/>
      <family val="2"/>
      <scheme val="minor"/>
    </font>
    <font>
      <sz val="11"/>
      <name val="Calibri"/>
      <family val="2"/>
      <scheme val="minor"/>
    </font>
    <font>
      <sz val="14"/>
      <color theme="1"/>
      <name val="Calibri"/>
      <family val="2"/>
      <scheme val="minor"/>
    </font>
    <font>
      <b/>
      <sz val="10"/>
      <color theme="1"/>
      <name val="Calibri"/>
      <family val="2"/>
      <scheme val="minor"/>
    </font>
    <font>
      <b/>
      <sz val="14"/>
      <color theme="1"/>
      <name val="Calibri"/>
      <family val="2"/>
      <scheme val="minor"/>
    </font>
    <font>
      <b/>
      <sz val="14"/>
      <color rgb="FFFF0000"/>
      <name val="Calibri"/>
      <family val="2"/>
      <scheme val="minor"/>
    </font>
    <font>
      <b/>
      <sz val="13"/>
      <color theme="1"/>
      <name val="Calibri"/>
      <family val="2"/>
      <scheme val="minor"/>
    </font>
    <font>
      <b/>
      <sz val="12"/>
      <color theme="1"/>
      <name val="Calibri"/>
      <family val="2"/>
      <scheme val="minor"/>
    </font>
    <font>
      <b/>
      <sz val="13"/>
      <color rgb="FFFF0000"/>
      <name val="Calibri"/>
      <family val="2"/>
      <scheme val="minor"/>
    </font>
    <font>
      <sz val="13"/>
      <color theme="1"/>
      <name val="Calibri"/>
      <family val="2"/>
      <scheme val="minor"/>
    </font>
    <font>
      <b/>
      <sz val="13"/>
      <name val="Calibri"/>
      <family val="2"/>
      <scheme val="minor"/>
    </font>
    <font>
      <sz val="12"/>
      <name val="Calibri"/>
      <family val="2"/>
      <scheme val="minor"/>
    </font>
    <font>
      <sz val="12"/>
      <color theme="1"/>
      <name val="Calibri"/>
      <family val="2"/>
      <scheme val="minor"/>
    </font>
    <font>
      <sz val="13"/>
      <name val="Calibri"/>
      <family val="2"/>
      <scheme val="minor"/>
    </font>
    <font>
      <i/>
      <sz val="13"/>
      <color theme="1"/>
      <name val="Calibri"/>
      <family val="2"/>
      <scheme val="minor"/>
    </font>
    <font>
      <i/>
      <sz val="13"/>
      <name val="Calibri"/>
      <family val="2"/>
      <scheme val="minor"/>
    </font>
    <font>
      <sz val="13"/>
      <color rgb="FF000000"/>
      <name val="Calibri"/>
      <family val="2"/>
      <scheme val="minor"/>
    </font>
    <font>
      <b/>
      <sz val="13"/>
      <color rgb="FF000000"/>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3"/>
      <color theme="1"/>
      <name val="Times New Roman"/>
      <family val="1"/>
    </font>
    <font>
      <b/>
      <i/>
      <sz val="13"/>
      <color theme="1"/>
      <name val="Calibri"/>
      <family val="2"/>
      <scheme val="minor"/>
    </font>
    <font>
      <sz val="13"/>
      <color rgb="FFFF0000"/>
      <name val="Calibri"/>
      <family val="2"/>
      <scheme val="minor"/>
    </font>
    <font>
      <b/>
      <sz val="10"/>
      <color rgb="FF000000"/>
      <name val="Calibri"/>
      <family val="2"/>
      <scheme val="minor"/>
    </font>
    <font>
      <sz val="12"/>
      <color rgb="FFFF0000"/>
      <name val="Calibri"/>
      <family val="2"/>
      <scheme val="minor"/>
    </font>
    <font>
      <sz val="14"/>
      <color rgb="FF000000"/>
      <name val="Calibri"/>
      <family val="2"/>
    </font>
    <font>
      <b/>
      <sz val="14"/>
      <name val="Calibri"/>
      <family val="2"/>
      <scheme val="minor"/>
    </font>
    <font>
      <sz val="11"/>
      <color rgb="FF000000"/>
      <name val="Calibri"/>
      <family val="2"/>
    </font>
    <font>
      <b/>
      <sz val="11"/>
      <color rgb="FF000000"/>
      <name val="Calibri"/>
      <family val="2"/>
    </font>
    <font>
      <sz val="10"/>
      <name val="Arial"/>
      <family val="2"/>
      <charset val="1"/>
    </font>
    <font>
      <sz val="11"/>
      <color theme="1"/>
      <name val="Calibri"/>
      <family val="2"/>
      <charset val="1"/>
    </font>
    <font>
      <b/>
      <sz val="14"/>
      <color theme="0"/>
      <name val="Calibri"/>
      <family val="2"/>
    </font>
    <font>
      <sz val="11"/>
      <color theme="1"/>
      <name val="Calibri"/>
      <family val="2"/>
    </font>
    <font>
      <b/>
      <sz val="11"/>
      <color theme="1"/>
      <name val="Calibri"/>
      <family val="2"/>
    </font>
    <font>
      <sz val="11"/>
      <name val="Calibri"/>
      <family val="2"/>
    </font>
    <font>
      <sz val="11"/>
      <color rgb="FF000000"/>
      <name val="Calibri"/>
      <family val="2"/>
      <scheme val="minor"/>
    </font>
    <font>
      <b/>
      <sz val="11"/>
      <color theme="8" tint="-0.249977111117893"/>
      <name val="Calibri"/>
      <family val="2"/>
    </font>
    <font>
      <sz val="11"/>
      <color theme="8" tint="-0.249977111117893"/>
      <name val="Calibri"/>
      <family val="2"/>
      <scheme val="minor"/>
    </font>
  </fonts>
  <fills count="27">
    <fill>
      <patternFill patternType="none"/>
    </fill>
    <fill>
      <patternFill patternType="gray125"/>
    </fill>
    <fill>
      <patternFill patternType="solid">
        <fgColor rgb="FF5B9BD5"/>
        <bgColor rgb="FF5B9BD5"/>
      </patternFill>
    </fill>
    <fill>
      <patternFill patternType="solid">
        <fgColor rgb="FFFFFF00"/>
        <bgColor rgb="FF5B9BD5"/>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rgb="FF5B9BD5"/>
      </patternFill>
    </fill>
    <fill>
      <patternFill patternType="solid">
        <fgColor theme="4" tint="0.59999389629810485"/>
        <bgColor indexed="64"/>
      </patternFill>
    </fill>
    <fill>
      <patternFill patternType="solid">
        <fgColor theme="0" tint="-0.14999847407452621"/>
        <bgColor rgb="FF5B9BD5"/>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B4C6E7"/>
        <bgColor indexed="64"/>
      </patternFill>
    </fill>
    <fill>
      <patternFill patternType="solid">
        <fgColor theme="7" tint="0.59999389629810485"/>
        <bgColor indexed="64"/>
      </patternFill>
    </fill>
    <fill>
      <patternFill patternType="solid">
        <fgColor rgb="FFD9E1F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DCE6F2"/>
        <bgColor indexed="64"/>
      </patternFill>
    </fill>
    <fill>
      <patternFill patternType="solid">
        <fgColor rgb="FF1B4688"/>
        <bgColor indexed="64"/>
      </patternFill>
    </fill>
    <fill>
      <patternFill patternType="solid">
        <fgColor theme="7" tint="0.39997558519241921"/>
        <bgColor indexed="64"/>
      </patternFill>
    </fill>
    <fill>
      <patternFill patternType="solid">
        <fgColor theme="7" tint="0.39997558519241921"/>
        <bgColor rgb="FF5B9BD5"/>
      </patternFill>
    </fill>
  </fills>
  <borders count="87">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rgb="FF000000"/>
      </left>
      <right style="thin">
        <color rgb="FF000000"/>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9BBB59"/>
      </left>
      <right style="medium">
        <color rgb="FF9BBB59"/>
      </right>
      <top style="medium">
        <color rgb="FF9BBB59"/>
      </top>
      <bottom style="medium">
        <color rgb="FF9BBB59"/>
      </bottom>
      <diagonal/>
    </border>
    <border>
      <left style="medium">
        <color rgb="FF9BBB59"/>
      </left>
      <right/>
      <top style="medium">
        <color rgb="FF9BBB59"/>
      </top>
      <bottom style="medium">
        <color rgb="FF9BBB59"/>
      </bottom>
      <diagonal/>
    </border>
  </borders>
  <cellStyleXfs count="27">
    <xf numFmtId="0" fontId="0" fillId="0" borderId="0"/>
    <xf numFmtId="9" fontId="8" fillId="0" borderId="0" applyFont="0" applyFill="0" applyBorder="0" applyAlignment="0" applyProtection="0"/>
    <xf numFmtId="0" fontId="4"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44" fontId="4" fillId="0" borderId="0" applyFont="0" applyFill="0" applyBorder="0" applyAlignment="0" applyProtection="0"/>
    <xf numFmtId="0" fontId="21" fillId="0" borderId="0"/>
    <xf numFmtId="9" fontId="4" fillId="0" borderId="0" applyFont="0" applyFill="0" applyBorder="0" applyAlignment="0" applyProtection="0"/>
    <xf numFmtId="0" fontId="8" fillId="0" borderId="0"/>
    <xf numFmtId="164" fontId="8" fillId="0" borderId="0" applyFont="0" applyFill="0" applyBorder="0" applyAlignment="0" applyProtection="0"/>
    <xf numFmtId="173" fontId="9" fillId="0" borderId="0" applyBorder="0" applyProtection="0"/>
    <xf numFmtId="173" fontId="9" fillId="0" borderId="0" applyBorder="0" applyProtection="0"/>
    <xf numFmtId="173" fontId="9" fillId="0" borderId="0" applyBorder="0" applyProtection="0"/>
    <xf numFmtId="0" fontId="9" fillId="0" borderId="0"/>
    <xf numFmtId="0" fontId="54" fillId="0" borderId="0"/>
    <xf numFmtId="0" fontId="55" fillId="0" borderId="0"/>
    <xf numFmtId="9" fontId="9" fillId="0" borderId="0" applyBorder="0" applyProtection="0"/>
  </cellStyleXfs>
  <cellXfs count="643">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3" fillId="0" borderId="0" xfId="0" applyFont="1"/>
    <xf numFmtId="0" fontId="2" fillId="0" borderId="1" xfId="0" applyFont="1" applyBorder="1" applyAlignment="1">
      <alignment horizontal="center" vertical="center" wrapText="1"/>
    </xf>
    <xf numFmtId="49" fontId="7" fillId="0" borderId="0" xfId="11" applyNumberFormat="1" applyFont="1" applyAlignment="1">
      <alignment vertical="center" wrapText="1"/>
    </xf>
    <xf numFmtId="49" fontId="11" fillId="10" borderId="1" xfId="2" applyNumberFormat="1"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14" fillId="0" borderId="1" xfId="11" applyNumberFormat="1"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11" applyNumberFormat="1" applyFont="1" applyBorder="1" applyAlignment="1">
      <alignment horizontal="center" vertical="center" wrapText="1"/>
    </xf>
    <xf numFmtId="0" fontId="3" fillId="0" borderId="4" xfId="0" applyFont="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wrapText="1"/>
    </xf>
    <xf numFmtId="0" fontId="14" fillId="0" borderId="1" xfId="0" applyFont="1" applyBorder="1" applyAlignment="1">
      <alignment horizontal="center" vertical="center" wrapText="1"/>
    </xf>
    <xf numFmtId="49" fontId="11" fillId="10" borderId="1" xfId="2" applyNumberFormat="1" applyFont="1" applyFill="1" applyBorder="1" applyAlignment="1">
      <alignment horizontal="center" vertical="top" wrapText="1"/>
    </xf>
    <xf numFmtId="49" fontId="11" fillId="5" borderId="1" xfId="2" applyNumberFormat="1" applyFont="1" applyFill="1" applyBorder="1" applyAlignment="1">
      <alignment horizontal="center" vertical="center" wrapText="1"/>
    </xf>
    <xf numFmtId="49" fontId="11" fillId="13" borderId="1" xfId="2" applyNumberFormat="1" applyFont="1" applyFill="1" applyBorder="1" applyAlignment="1">
      <alignment horizontal="center" vertical="center" wrapText="1"/>
    </xf>
    <xf numFmtId="49" fontId="11" fillId="11" borderId="1" xfId="2" applyNumberFormat="1" applyFont="1" applyFill="1" applyBorder="1" applyAlignment="1">
      <alignment horizontal="center" vertical="center" wrapText="1"/>
    </xf>
    <xf numFmtId="0" fontId="17" fillId="14" borderId="3" xfId="0" applyFont="1" applyFill="1" applyBorder="1" applyAlignment="1">
      <alignment horizontal="center" vertical="center" wrapText="1"/>
    </xf>
    <xf numFmtId="0" fontId="3" fillId="0" borderId="0" xfId="0" applyFont="1" applyAlignment="1">
      <alignment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4" borderId="3" xfId="0" applyFont="1" applyFill="1" applyBorder="1" applyAlignment="1">
      <alignment horizontal="center" vertical="top" wrapText="1"/>
    </xf>
    <xf numFmtId="49" fontId="16" fillId="0" borderId="1" xfId="0" applyNumberFormat="1" applyFont="1" applyBorder="1" applyAlignment="1">
      <alignment horizontal="center" vertical="center" wrapText="1"/>
    </xf>
    <xf numFmtId="0" fontId="3"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0" fillId="0" borderId="0" xfId="0" applyFont="1" applyAlignment="1">
      <alignment vertical="center" wrapText="1"/>
    </xf>
    <xf numFmtId="0" fontId="24" fillId="0" borderId="0" xfId="0" applyFont="1" applyAlignment="1">
      <alignment vertical="center" wrapText="1"/>
    </xf>
    <xf numFmtId="14" fontId="29" fillId="0" borderId="0" xfId="17" applyNumberFormat="1" applyFont="1" applyFill="1" applyBorder="1" applyAlignment="1">
      <alignment horizontal="center" vertical="center"/>
    </xf>
    <xf numFmtId="0" fontId="26" fillId="0" borderId="0" xfId="0" applyFont="1" applyAlignment="1">
      <alignment vertical="center"/>
    </xf>
    <xf numFmtId="0" fontId="30" fillId="20" borderId="29" xfId="0" applyFont="1" applyFill="1" applyBorder="1" applyAlignment="1">
      <alignment horizontal="center" vertical="center" wrapText="1"/>
    </xf>
    <xf numFmtId="0" fontId="31" fillId="20" borderId="30" xfId="0" applyFont="1" applyFill="1" applyBorder="1" applyAlignment="1">
      <alignment vertical="center" wrapText="1"/>
    </xf>
    <xf numFmtId="0" fontId="30" fillId="20" borderId="31" xfId="0" applyFont="1" applyFill="1" applyBorder="1" applyAlignment="1">
      <alignment horizontal="center" vertical="center" wrapText="1"/>
    </xf>
    <xf numFmtId="0" fontId="30" fillId="20" borderId="32" xfId="0" applyFont="1" applyFill="1" applyBorder="1" applyAlignment="1">
      <alignment horizontal="center" vertical="center" wrapText="1"/>
    </xf>
    <xf numFmtId="0" fontId="30" fillId="5" borderId="32" xfId="0" applyFont="1" applyFill="1" applyBorder="1" applyAlignment="1">
      <alignment horizontal="center" vertical="center" wrapText="1"/>
    </xf>
    <xf numFmtId="0" fontId="30" fillId="5" borderId="32" xfId="0" applyFont="1" applyFill="1" applyBorder="1" applyAlignment="1">
      <alignment vertical="center" wrapText="1"/>
    </xf>
    <xf numFmtId="0" fontId="30" fillId="21" borderId="32" xfId="0" applyFont="1" applyFill="1" applyBorder="1" applyAlignment="1">
      <alignment horizontal="center" vertical="center" wrapText="1"/>
    </xf>
    <xf numFmtId="0" fontId="32" fillId="21" borderId="32" xfId="0" applyFont="1" applyFill="1" applyBorder="1" applyAlignment="1">
      <alignment horizontal="center" vertical="center" wrapText="1"/>
    </xf>
    <xf numFmtId="0" fontId="30" fillId="20" borderId="30" xfId="0" applyFont="1" applyFill="1" applyBorder="1" applyAlignment="1">
      <alignment horizontal="center" vertical="center" wrapText="1"/>
    </xf>
    <xf numFmtId="9" fontId="30" fillId="15" borderId="29" xfId="17" applyFont="1" applyFill="1" applyBorder="1" applyAlignment="1">
      <alignment horizontal="center" vertical="center" wrapText="1"/>
    </xf>
    <xf numFmtId="9" fontId="20" fillId="15" borderId="32" xfId="17" applyFont="1" applyFill="1" applyBorder="1" applyAlignment="1">
      <alignment horizontal="center" vertical="center" wrapText="1"/>
    </xf>
    <xf numFmtId="9" fontId="30" fillId="15" borderId="32" xfId="17" applyFont="1" applyFill="1" applyBorder="1" applyAlignment="1">
      <alignment horizontal="center" vertical="center"/>
    </xf>
    <xf numFmtId="9" fontId="33" fillId="15" borderId="30" xfId="17" applyFont="1" applyFill="1" applyBorder="1" applyAlignment="1">
      <alignment horizontal="center" vertical="center" wrapText="1"/>
    </xf>
    <xf numFmtId="14" fontId="34" fillId="15" borderId="33" xfId="17" applyNumberFormat="1" applyFont="1" applyFill="1" applyBorder="1" applyAlignment="1">
      <alignment horizontal="center" vertical="center" wrapText="1"/>
    </xf>
    <xf numFmtId="44" fontId="34" fillId="15" borderId="31" xfId="15" applyFont="1" applyFill="1" applyBorder="1" applyAlignment="1">
      <alignment horizontal="center" vertical="center"/>
    </xf>
    <xf numFmtId="44" fontId="34" fillId="15" borderId="33" xfId="15" applyFont="1" applyFill="1" applyBorder="1" applyAlignment="1">
      <alignment horizontal="center" vertical="center"/>
    </xf>
    <xf numFmtId="171" fontId="35" fillId="15" borderId="34" xfId="17" applyNumberFormat="1" applyFont="1" applyFill="1" applyBorder="1" applyAlignment="1">
      <alignment horizontal="center" vertical="center"/>
    </xf>
    <xf numFmtId="171" fontId="34" fillId="0" borderId="0" xfId="17" applyNumberFormat="1" applyFont="1" applyFill="1" applyBorder="1" applyAlignment="1">
      <alignment horizontal="center" vertical="center"/>
    </xf>
    <xf numFmtId="0" fontId="20" fillId="0" borderId="35" xfId="0" applyFont="1" applyBorder="1" applyAlignment="1">
      <alignment horizontal="center" vertical="center"/>
    </xf>
    <xf numFmtId="0" fontId="20" fillId="0" borderId="19" xfId="0" applyFont="1" applyBorder="1" applyAlignment="1">
      <alignment horizontal="center" vertical="center"/>
    </xf>
    <xf numFmtId="0" fontId="20" fillId="20" borderId="15" xfId="0" applyFont="1" applyFill="1" applyBorder="1" applyAlignment="1">
      <alignment horizontal="center" vertical="center" wrapText="1"/>
    </xf>
    <xf numFmtId="0" fontId="36" fillId="0" borderId="25" xfId="0" applyFont="1" applyBorder="1" applyAlignment="1">
      <alignment horizontal="center" vertical="center"/>
    </xf>
    <xf numFmtId="0" fontId="33" fillId="0" borderId="36" xfId="0" applyFont="1" applyBorder="1" applyAlignment="1">
      <alignment horizontal="left" vertical="center" wrapText="1" indent="1"/>
    </xf>
    <xf numFmtId="0" fontId="33" fillId="0" borderId="24" xfId="0" applyFont="1" applyBorder="1" applyAlignment="1">
      <alignment horizontal="center" vertical="center" wrapText="1"/>
    </xf>
    <xf numFmtId="44" fontId="33" fillId="0" borderId="24" xfId="15" applyFont="1" applyBorder="1" applyAlignment="1">
      <alignment horizontal="center" vertical="center"/>
    </xf>
    <xf numFmtId="171" fontId="33" fillId="0" borderId="24" xfId="17" applyNumberFormat="1" applyFont="1" applyBorder="1" applyAlignment="1">
      <alignment horizontal="center" vertical="center"/>
    </xf>
    <xf numFmtId="171" fontId="30" fillId="0" borderId="24" xfId="17" applyNumberFormat="1" applyFont="1" applyBorder="1" applyAlignment="1">
      <alignment horizontal="center" vertical="center"/>
    </xf>
    <xf numFmtId="44" fontId="33" fillId="0" borderId="24" xfId="15" applyFont="1" applyBorder="1" applyAlignment="1">
      <alignment horizontal="center" vertical="center" wrapText="1"/>
    </xf>
    <xf numFmtId="0" fontId="33" fillId="0" borderId="25" xfId="0" quotePrefix="1" applyFont="1" applyBorder="1" applyAlignment="1">
      <alignment vertical="center" wrapText="1"/>
    </xf>
    <xf numFmtId="9" fontId="33" fillId="0" borderId="26" xfId="17" applyFont="1" applyBorder="1" applyAlignment="1">
      <alignment horizontal="center" vertical="center" wrapText="1"/>
    </xf>
    <xf numFmtId="9" fontId="33" fillId="0" borderId="27" xfId="17" applyFont="1" applyBorder="1" applyAlignment="1">
      <alignment horizontal="center" vertical="center" wrapText="1"/>
    </xf>
    <xf numFmtId="9" fontId="33" fillId="0" borderId="27" xfId="17" applyFont="1" applyBorder="1" applyAlignment="1">
      <alignment horizontal="center" vertical="center"/>
    </xf>
    <xf numFmtId="169" fontId="37" fillId="0" borderId="27" xfId="17" applyNumberFormat="1" applyFont="1" applyFill="1" applyBorder="1" applyAlignment="1">
      <alignment horizontal="center" vertical="center"/>
    </xf>
    <xf numFmtId="44" fontId="37" fillId="0" borderId="27" xfId="15" applyFont="1" applyFill="1" applyBorder="1" applyAlignment="1">
      <alignment vertical="center"/>
    </xf>
    <xf numFmtId="171" fontId="30" fillId="0" borderId="0" xfId="17" applyNumberFormat="1" applyFont="1" applyFill="1" applyBorder="1" applyAlignment="1">
      <alignment horizontal="center" vertical="center"/>
    </xf>
    <xf numFmtId="0" fontId="0" fillId="0" borderId="26" xfId="0" applyBorder="1" applyAlignment="1">
      <alignment vertical="center"/>
    </xf>
    <xf numFmtId="44" fontId="26" fillId="0" borderId="1" xfId="0" applyNumberFormat="1" applyFont="1" applyBorder="1" applyAlignment="1">
      <alignment vertical="center"/>
    </xf>
    <xf numFmtId="0" fontId="36" fillId="0" borderId="28" xfId="0" quotePrefix="1" applyFont="1" applyBorder="1" applyAlignment="1">
      <alignment horizontal="left" vertical="center" wrapText="1"/>
    </xf>
    <xf numFmtId="0" fontId="36" fillId="0" borderId="6" xfId="0" applyFont="1" applyBorder="1" applyAlignment="1">
      <alignment horizontal="center" vertical="center"/>
    </xf>
    <xf numFmtId="0" fontId="33" fillId="22" borderId="5" xfId="0" applyFont="1" applyFill="1" applyBorder="1" applyAlignment="1">
      <alignment horizontal="left" vertical="center" wrapText="1" indent="1"/>
    </xf>
    <xf numFmtId="0" fontId="33" fillId="0" borderId="1" xfId="0" applyFont="1" applyBorder="1" applyAlignment="1">
      <alignment horizontal="center" vertical="center" wrapText="1"/>
    </xf>
    <xf numFmtId="44" fontId="33" fillId="0" borderId="1" xfId="15" applyFont="1" applyBorder="1" applyAlignment="1">
      <alignment horizontal="center" vertical="center"/>
    </xf>
    <xf numFmtId="171" fontId="33" fillId="0" borderId="1" xfId="17" applyNumberFormat="1" applyFont="1" applyBorder="1" applyAlignment="1">
      <alignment horizontal="center" vertical="center"/>
    </xf>
    <xf numFmtId="172" fontId="33" fillId="0" borderId="1" xfId="17" applyNumberFormat="1" applyFont="1" applyBorder="1" applyAlignment="1">
      <alignment horizontal="center" vertical="center"/>
    </xf>
    <xf numFmtId="44" fontId="33" fillId="0" borderId="1" xfId="15" applyFont="1" applyBorder="1" applyAlignment="1">
      <alignment horizontal="center" vertical="center" wrapText="1"/>
    </xf>
    <xf numFmtId="0" fontId="33" fillId="22" borderId="6" xfId="0" applyFont="1" applyFill="1" applyBorder="1" applyAlignment="1">
      <alignment vertical="center" wrapText="1"/>
    </xf>
    <xf numFmtId="9" fontId="33" fillId="0" borderId="40" xfId="17" applyFont="1" applyFill="1" applyBorder="1" applyAlignment="1">
      <alignment horizontal="center" vertical="center" wrapText="1"/>
    </xf>
    <xf numFmtId="9" fontId="33" fillId="0" borderId="13" xfId="17" applyFont="1" applyFill="1" applyBorder="1" applyAlignment="1">
      <alignment horizontal="center" vertical="center" wrapText="1"/>
    </xf>
    <xf numFmtId="9" fontId="33" fillId="0" borderId="13" xfId="17" applyFont="1" applyFill="1" applyBorder="1" applyAlignment="1">
      <alignment horizontal="left" vertical="center" wrapText="1"/>
    </xf>
    <xf numFmtId="9" fontId="33" fillId="0" borderId="13" xfId="17" applyFont="1" applyBorder="1" applyAlignment="1">
      <alignment horizontal="center" vertical="center"/>
    </xf>
    <xf numFmtId="169" fontId="37" fillId="0" borderId="13" xfId="17" applyNumberFormat="1" applyFont="1" applyFill="1" applyBorder="1" applyAlignment="1">
      <alignment horizontal="center" vertical="center"/>
    </xf>
    <xf numFmtId="44" fontId="37" fillId="0" borderId="13" xfId="15" applyFont="1" applyFill="1" applyBorder="1" applyAlignment="1">
      <alignment vertical="center"/>
    </xf>
    <xf numFmtId="0" fontId="0" fillId="0" borderId="40" xfId="0" applyBorder="1" applyAlignment="1">
      <alignment vertical="center"/>
    </xf>
    <xf numFmtId="0" fontId="36" fillId="22" borderId="43" xfId="0" applyFont="1" applyFill="1" applyBorder="1" applyAlignment="1">
      <alignment horizontal="left" vertical="center" wrapText="1"/>
    </xf>
    <xf numFmtId="44" fontId="33" fillId="0" borderId="1" xfId="15" applyFont="1" applyFill="1" applyBorder="1" applyAlignment="1">
      <alignment horizontal="center" vertical="center"/>
    </xf>
    <xf numFmtId="0" fontId="33" fillId="0" borderId="6" xfId="0" quotePrefix="1" applyFont="1" applyBorder="1" applyAlignment="1">
      <alignment vertical="center" wrapText="1"/>
    </xf>
    <xf numFmtId="2" fontId="33" fillId="0" borderId="40" xfId="17" applyNumberFormat="1" applyFont="1" applyFill="1" applyBorder="1" applyAlignment="1">
      <alignment horizontal="center" vertical="center" wrapText="1"/>
    </xf>
    <xf numFmtId="9" fontId="33" fillId="0" borderId="13" xfId="17" applyFont="1" applyFill="1" applyBorder="1" applyAlignment="1">
      <alignment horizontal="left" vertical="center"/>
    </xf>
    <xf numFmtId="2" fontId="33" fillId="0" borderId="13" xfId="17" applyNumberFormat="1" applyFont="1" applyBorder="1" applyAlignment="1">
      <alignment horizontal="center" vertical="center"/>
    </xf>
    <xf numFmtId="0" fontId="36" fillId="0" borderId="43" xfId="0" quotePrefix="1" applyFont="1" applyBorder="1" applyAlignment="1">
      <alignment horizontal="left" vertical="center" wrapText="1"/>
    </xf>
    <xf numFmtId="9" fontId="33" fillId="0" borderId="16" xfId="17" applyFont="1" applyFill="1" applyBorder="1" applyAlignment="1">
      <alignment horizontal="center" vertical="center" wrapText="1"/>
    </xf>
    <xf numFmtId="9" fontId="33" fillId="0" borderId="16" xfId="17" applyFont="1" applyFill="1" applyBorder="1" applyAlignment="1">
      <alignment horizontal="left" vertical="center"/>
    </xf>
    <xf numFmtId="2" fontId="33" fillId="0" borderId="16" xfId="17" applyNumberFormat="1" applyFont="1" applyBorder="1" applyAlignment="1">
      <alignment horizontal="center" vertical="center"/>
    </xf>
    <xf numFmtId="169" fontId="39" fillId="10" borderId="16" xfId="0" applyNumberFormat="1" applyFont="1" applyFill="1" applyBorder="1" applyAlignment="1">
      <alignment horizontal="center" vertical="center"/>
    </xf>
    <xf numFmtId="169" fontId="39" fillId="10" borderId="44" xfId="0" applyNumberFormat="1" applyFont="1" applyFill="1" applyBorder="1" applyAlignment="1">
      <alignment horizontal="center" vertical="center"/>
    </xf>
    <xf numFmtId="0" fontId="40" fillId="0" borderId="6" xfId="0" applyFont="1" applyBorder="1" applyAlignment="1">
      <alignment vertical="center" wrapText="1"/>
    </xf>
    <xf numFmtId="0" fontId="33" fillId="0" borderId="40" xfId="0" applyFont="1" applyBorder="1" applyAlignment="1">
      <alignment horizontal="center" vertical="center" wrapText="1"/>
    </xf>
    <xf numFmtId="9" fontId="33" fillId="0" borderId="20" xfId="17" applyFont="1" applyFill="1" applyBorder="1" applyAlignment="1">
      <alignment horizontal="center" vertical="center" wrapText="1"/>
    </xf>
    <xf numFmtId="0" fontId="33" fillId="0" borderId="20" xfId="0" applyFont="1" applyBorder="1" applyAlignment="1">
      <alignment horizontal="left" vertical="center"/>
    </xf>
    <xf numFmtId="0" fontId="33" fillId="0" borderId="20" xfId="0" applyFont="1" applyBorder="1" applyAlignment="1">
      <alignment horizontal="center" vertical="center"/>
    </xf>
    <xf numFmtId="169" fontId="39" fillId="10" borderId="20" xfId="0" applyNumberFormat="1" applyFont="1" applyFill="1" applyBorder="1" applyAlignment="1">
      <alignment horizontal="center" vertical="center"/>
    </xf>
    <xf numFmtId="44" fontId="39" fillId="16" borderId="45" xfId="15" applyFont="1" applyFill="1" applyBorder="1" applyAlignment="1">
      <alignment vertical="center"/>
    </xf>
    <xf numFmtId="0" fontId="42" fillId="0" borderId="43" xfId="0" applyFont="1" applyBorder="1" applyAlignment="1">
      <alignment horizontal="left" vertical="center" wrapText="1"/>
    </xf>
    <xf numFmtId="0" fontId="33" fillId="0" borderId="46" xfId="0" applyFont="1" applyBorder="1" applyAlignment="1">
      <alignment horizontal="center" vertical="center" wrapText="1"/>
    </xf>
    <xf numFmtId="9" fontId="33" fillId="0" borderId="16" xfId="17" applyFont="1" applyFill="1" applyBorder="1" applyAlignment="1">
      <alignment horizontal="left" vertical="center" wrapText="1"/>
    </xf>
    <xf numFmtId="9" fontId="33" fillId="17" borderId="16" xfId="17" applyFont="1" applyFill="1" applyBorder="1" applyAlignment="1">
      <alignment horizontal="center" vertical="center" wrapText="1"/>
    </xf>
    <xf numFmtId="169" fontId="37" fillId="0" borderId="16" xfId="0" applyNumberFormat="1" applyFont="1" applyBorder="1" applyAlignment="1">
      <alignment horizontal="center" vertical="center"/>
    </xf>
    <xf numFmtId="44" fontId="37" fillId="0" borderId="16" xfId="15" applyFont="1" applyFill="1" applyBorder="1" applyAlignment="1">
      <alignment vertical="center"/>
    </xf>
    <xf numFmtId="0" fontId="33" fillId="0" borderId="47" xfId="0" applyFont="1" applyBorder="1" applyAlignment="1">
      <alignment horizontal="center" vertical="center" wrapText="1"/>
    </xf>
    <xf numFmtId="9" fontId="33" fillId="0" borderId="20" xfId="17" applyFont="1" applyFill="1" applyBorder="1" applyAlignment="1">
      <alignment horizontal="left" vertical="center" wrapText="1"/>
    </xf>
    <xf numFmtId="9" fontId="33" fillId="15" borderId="20" xfId="17" applyFont="1" applyFill="1" applyBorder="1" applyAlignment="1">
      <alignment horizontal="center" vertical="center" wrapText="1"/>
    </xf>
    <xf numFmtId="44" fontId="37" fillId="0" borderId="20" xfId="15" applyFont="1" applyFill="1" applyBorder="1" applyAlignment="1">
      <alignment vertical="center"/>
    </xf>
    <xf numFmtId="0" fontId="33" fillId="0" borderId="5" xfId="0" applyFont="1" applyBorder="1" applyAlignment="1">
      <alignment horizontal="left" vertical="center" wrapText="1" indent="1"/>
    </xf>
    <xf numFmtId="171" fontId="30" fillId="0" borderId="1" xfId="17" applyNumberFormat="1" applyFont="1" applyBorder="1" applyAlignment="1">
      <alignment horizontal="center" vertical="center"/>
    </xf>
    <xf numFmtId="44" fontId="33" fillId="0" borderId="1" xfId="15" applyFont="1" applyFill="1" applyBorder="1" applyAlignment="1">
      <alignment horizontal="center" vertical="center" wrapText="1"/>
    </xf>
    <xf numFmtId="0" fontId="33" fillId="0" borderId="6" xfId="0" quotePrefix="1" applyFont="1" applyBorder="1" applyAlignment="1">
      <alignment horizontal="left" vertical="center" wrapText="1"/>
    </xf>
    <xf numFmtId="9" fontId="33" fillId="17" borderId="13" xfId="17" applyFont="1" applyFill="1" applyBorder="1" applyAlignment="1">
      <alignment horizontal="center" vertical="center" wrapText="1"/>
    </xf>
    <xf numFmtId="169" fontId="37" fillId="0" borderId="13" xfId="0" applyNumberFormat="1" applyFont="1" applyBorder="1" applyAlignment="1">
      <alignment horizontal="center" vertical="center"/>
    </xf>
    <xf numFmtId="0" fontId="37" fillId="22" borderId="6" xfId="0" quotePrefix="1" applyFont="1" applyFill="1" applyBorder="1" applyAlignment="1">
      <alignment vertical="center" wrapText="1"/>
    </xf>
    <xf numFmtId="9" fontId="33" fillId="0" borderId="40" xfId="17" applyFont="1" applyBorder="1" applyAlignment="1">
      <alignment horizontal="center" vertical="center" wrapText="1"/>
    </xf>
    <xf numFmtId="9" fontId="37" fillId="15" borderId="13" xfId="17" applyFont="1" applyFill="1" applyBorder="1" applyAlignment="1">
      <alignment horizontal="center" vertical="center"/>
    </xf>
    <xf numFmtId="0" fontId="35" fillId="22" borderId="43" xfId="0" quotePrefix="1" applyFont="1" applyFill="1" applyBorder="1" applyAlignment="1">
      <alignment horizontal="left" vertical="center" wrapText="1"/>
    </xf>
    <xf numFmtId="0" fontId="33" fillId="0" borderId="16" xfId="0" applyFont="1" applyBorder="1" applyAlignment="1">
      <alignment horizontal="center" vertical="center" wrapText="1"/>
    </xf>
    <xf numFmtId="9" fontId="37" fillId="0" borderId="16" xfId="17" applyFont="1" applyFill="1" applyBorder="1" applyAlignment="1">
      <alignment horizontal="left" vertical="center" wrapText="1"/>
    </xf>
    <xf numFmtId="9" fontId="37" fillId="17" borderId="16" xfId="17" applyFont="1" applyFill="1" applyBorder="1" applyAlignment="1">
      <alignment horizontal="center" vertical="center" wrapText="1"/>
    </xf>
    <xf numFmtId="169" fontId="37" fillId="0" borderId="16" xfId="17" applyNumberFormat="1" applyFont="1" applyFill="1" applyBorder="1" applyAlignment="1">
      <alignment horizontal="center" vertical="center"/>
    </xf>
    <xf numFmtId="0" fontId="33" fillId="0" borderId="20" xfId="0" applyFont="1" applyBorder="1" applyAlignment="1">
      <alignment horizontal="center" vertical="center" wrapText="1"/>
    </xf>
    <xf numFmtId="9" fontId="37" fillId="0" borderId="20" xfId="17" applyFont="1" applyFill="1" applyBorder="1" applyAlignment="1">
      <alignment horizontal="left" vertical="center" wrapText="1"/>
    </xf>
    <xf numFmtId="9" fontId="37" fillId="16" borderId="20" xfId="17" applyFont="1" applyFill="1" applyBorder="1" applyAlignment="1">
      <alignment horizontal="center" vertical="center" wrapText="1"/>
    </xf>
    <xf numFmtId="169" fontId="39" fillId="0" borderId="20" xfId="17" applyNumberFormat="1" applyFont="1" applyFill="1" applyBorder="1" applyAlignment="1">
      <alignment horizontal="center" vertical="center"/>
    </xf>
    <xf numFmtId="0" fontId="33" fillId="0" borderId="13" xfId="0" applyFont="1" applyBorder="1" applyAlignment="1">
      <alignment horizontal="center" vertical="center" wrapText="1"/>
    </xf>
    <xf numFmtId="9" fontId="33" fillId="15" borderId="13" xfId="17" applyFont="1" applyFill="1" applyBorder="1" applyAlignment="1">
      <alignment horizontal="center" vertical="center"/>
    </xf>
    <xf numFmtId="169" fontId="39" fillId="0" borderId="13" xfId="0" applyNumberFormat="1" applyFont="1" applyBorder="1" applyAlignment="1">
      <alignment horizontal="center" vertical="center"/>
    </xf>
    <xf numFmtId="44" fontId="37" fillId="0" borderId="13" xfId="15" applyFont="1" applyFill="1" applyBorder="1" applyAlignment="1">
      <alignment horizontal="center" vertical="center"/>
    </xf>
    <xf numFmtId="9" fontId="33" fillId="0" borderId="16" xfId="17" applyFont="1" applyBorder="1" applyAlignment="1">
      <alignment horizontal="center" vertical="center"/>
    </xf>
    <xf numFmtId="44" fontId="37" fillId="0" borderId="16" xfId="15" applyFont="1" applyFill="1" applyBorder="1" applyAlignment="1">
      <alignment horizontal="center" vertical="center"/>
    </xf>
    <xf numFmtId="44" fontId="33" fillId="16" borderId="1" xfId="15" applyFont="1" applyFill="1" applyBorder="1" applyAlignment="1">
      <alignment horizontal="center" vertical="center" wrapText="1"/>
    </xf>
    <xf numFmtId="2" fontId="33" fillId="0" borderId="20" xfId="17" applyNumberFormat="1" applyFont="1" applyFill="1" applyBorder="1" applyAlignment="1">
      <alignment horizontal="center" vertical="center" wrapText="1"/>
    </xf>
    <xf numFmtId="9" fontId="33" fillId="0" borderId="20" xfId="17" applyFont="1" applyFill="1" applyBorder="1" applyAlignment="1">
      <alignment horizontal="left" vertical="center"/>
    </xf>
    <xf numFmtId="9" fontId="33" fillId="15" borderId="20" xfId="17" applyFont="1" applyFill="1" applyBorder="1" applyAlignment="1">
      <alignment horizontal="center" vertical="center"/>
    </xf>
    <xf numFmtId="169" fontId="37" fillId="0" borderId="20" xfId="17" applyNumberFormat="1" applyFont="1" applyFill="1" applyBorder="1" applyAlignment="1">
      <alignment horizontal="center" vertical="center"/>
    </xf>
    <xf numFmtId="44" fontId="37" fillId="0" borderId="20" xfId="15" applyFont="1" applyFill="1" applyBorder="1" applyAlignment="1">
      <alignment horizontal="center" vertical="center"/>
    </xf>
    <xf numFmtId="0" fontId="36" fillId="0" borderId="10" xfId="0" applyFont="1" applyBorder="1" applyAlignment="1">
      <alignment horizontal="center" vertical="center"/>
    </xf>
    <xf numFmtId="0" fontId="33" fillId="0" borderId="17" xfId="0" applyFont="1" applyBorder="1" applyAlignment="1">
      <alignment horizontal="left" vertical="center" wrapText="1" indent="1"/>
    </xf>
    <xf numFmtId="0" fontId="33" fillId="0" borderId="7" xfId="0" applyFont="1" applyBorder="1" applyAlignment="1">
      <alignment horizontal="center" vertical="center" wrapText="1"/>
    </xf>
    <xf numFmtId="44" fontId="33" fillId="0" borderId="7" xfId="15" applyFont="1" applyBorder="1" applyAlignment="1">
      <alignment horizontal="center" vertical="center"/>
    </xf>
    <xf numFmtId="171" fontId="33" fillId="0" borderId="7" xfId="17" applyNumberFormat="1" applyFont="1" applyBorder="1" applyAlignment="1">
      <alignment horizontal="center" vertical="center"/>
    </xf>
    <xf numFmtId="172" fontId="33" fillId="0" borderId="7" xfId="17" applyNumberFormat="1" applyFont="1" applyBorder="1" applyAlignment="1">
      <alignment horizontal="center" vertical="center"/>
    </xf>
    <xf numFmtId="44" fontId="33" fillId="0" borderId="7" xfId="15" applyFont="1" applyBorder="1" applyAlignment="1">
      <alignment horizontal="center" vertical="center" wrapText="1"/>
    </xf>
    <xf numFmtId="0" fontId="33" fillId="0" borderId="10" xfId="0" quotePrefix="1" applyFont="1" applyBorder="1" applyAlignment="1">
      <alignment vertical="center" wrapText="1"/>
    </xf>
    <xf numFmtId="0" fontId="33" fillId="0" borderId="53"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3" xfId="0" applyFont="1" applyBorder="1" applyAlignment="1">
      <alignment horizontal="center" vertical="center"/>
    </xf>
    <xf numFmtId="169" fontId="37" fillId="0" borderId="33" xfId="0" applyNumberFormat="1" applyFont="1" applyBorder="1" applyAlignment="1">
      <alignment horizontal="center" vertical="center"/>
    </xf>
    <xf numFmtId="44" fontId="37" fillId="0" borderId="33" xfId="15" applyFont="1" applyFill="1" applyBorder="1" applyAlignment="1">
      <alignment horizontal="center" vertical="center" wrapText="1"/>
    </xf>
    <xf numFmtId="0" fontId="0" fillId="0" borderId="53" xfId="0" applyBorder="1" applyAlignment="1">
      <alignment vertical="center"/>
    </xf>
    <xf numFmtId="0" fontId="36" fillId="0" borderId="56" xfId="0" quotePrefix="1" applyFont="1" applyBorder="1" applyAlignment="1">
      <alignment horizontal="left" vertical="center" wrapText="1"/>
    </xf>
    <xf numFmtId="0" fontId="33" fillId="0" borderId="58" xfId="0" applyFont="1" applyBorder="1" applyAlignment="1">
      <alignment horizontal="center" vertical="center" wrapText="1"/>
    </xf>
    <xf numFmtId="0" fontId="33" fillId="0" borderId="59" xfId="0" applyFont="1" applyBorder="1" applyAlignment="1">
      <alignment horizontal="center" vertical="center" wrapText="1"/>
    </xf>
    <xf numFmtId="44" fontId="37" fillId="0" borderId="59" xfId="17" applyNumberFormat="1" applyFont="1" applyFill="1" applyBorder="1" applyAlignment="1">
      <alignment horizontal="left" vertical="center" wrapText="1"/>
    </xf>
    <xf numFmtId="9" fontId="37" fillId="17" borderId="59" xfId="17" applyFont="1" applyFill="1" applyBorder="1" applyAlignment="1">
      <alignment horizontal="center" vertical="center" wrapText="1"/>
    </xf>
    <xf numFmtId="169" fontId="37" fillId="0" borderId="59" xfId="17" applyNumberFormat="1" applyFont="1" applyFill="1" applyBorder="1" applyAlignment="1">
      <alignment horizontal="center" vertical="center"/>
    </xf>
    <xf numFmtId="44" fontId="37" fillId="0" borderId="59" xfId="15" applyFont="1" applyFill="1" applyBorder="1" applyAlignment="1">
      <alignment horizontal="center" vertical="center" wrapText="1"/>
    </xf>
    <xf numFmtId="0" fontId="33" fillId="0" borderId="61" xfId="0" applyFont="1" applyBorder="1" applyAlignment="1">
      <alignment horizontal="center" vertical="center" wrapText="1"/>
    </xf>
    <xf numFmtId="0" fontId="33" fillId="0" borderId="62" xfId="0" applyFont="1" applyBorder="1" applyAlignment="1">
      <alignment horizontal="center" vertical="center" wrapText="1"/>
    </xf>
    <xf numFmtId="44" fontId="33" fillId="0" borderId="62" xfId="17" applyNumberFormat="1" applyFont="1" applyFill="1" applyBorder="1" applyAlignment="1">
      <alignment horizontal="left" vertical="center" wrapText="1"/>
    </xf>
    <xf numFmtId="9" fontId="33" fillId="17" borderId="62" xfId="17" applyFont="1" applyFill="1" applyBorder="1" applyAlignment="1">
      <alignment horizontal="center" vertical="center" wrapText="1"/>
    </xf>
    <xf numFmtId="169" fontId="37" fillId="0" borderId="62" xfId="17" applyNumberFormat="1" applyFont="1" applyFill="1" applyBorder="1" applyAlignment="1">
      <alignment horizontal="center" vertical="center"/>
    </xf>
    <xf numFmtId="44" fontId="37" fillId="0" borderId="62" xfId="15" applyFont="1" applyFill="1" applyBorder="1" applyAlignment="1">
      <alignment horizontal="center" vertical="center" wrapText="1"/>
    </xf>
    <xf numFmtId="169" fontId="37" fillId="0" borderId="62" xfId="0" applyNumberFormat="1" applyFont="1" applyBorder="1" applyAlignment="1">
      <alignment horizontal="center" vertical="center"/>
    </xf>
    <xf numFmtId="0" fontId="33" fillId="0" borderId="62" xfId="0" applyFont="1" applyBorder="1" applyAlignment="1">
      <alignment horizontal="left" vertical="center" wrapText="1"/>
    </xf>
    <xf numFmtId="44" fontId="37" fillId="0" borderId="62" xfId="15" applyFont="1" applyFill="1" applyBorder="1" applyAlignment="1">
      <alignment horizontal="center" vertical="center"/>
    </xf>
    <xf numFmtId="9" fontId="33" fillId="15" borderId="62" xfId="17" applyFont="1" applyFill="1" applyBorder="1" applyAlignment="1">
      <alignment horizontal="center" vertical="center" wrapText="1"/>
    </xf>
    <xf numFmtId="0" fontId="33" fillId="0" borderId="63" xfId="0" applyFont="1" applyBorder="1" applyAlignment="1">
      <alignment horizontal="center" vertical="center"/>
    </xf>
    <xf numFmtId="0" fontId="33" fillId="0" borderId="63" xfId="0" applyFont="1" applyBorder="1" applyAlignment="1">
      <alignment vertical="center"/>
    </xf>
    <xf numFmtId="44" fontId="33" fillId="0" borderId="64" xfId="17" applyNumberFormat="1" applyFont="1" applyBorder="1" applyAlignment="1">
      <alignment horizontal="center" vertical="center" wrapText="1"/>
    </xf>
    <xf numFmtId="44" fontId="33" fillId="0" borderId="65" xfId="17" applyNumberFormat="1" applyFont="1" applyBorder="1" applyAlignment="1">
      <alignment horizontal="center" vertical="center" wrapText="1"/>
    </xf>
    <xf numFmtId="44" fontId="33" fillId="0" borderId="66" xfId="17" applyNumberFormat="1" applyFont="1" applyFill="1" applyBorder="1" applyAlignment="1">
      <alignment horizontal="left" vertical="center" wrapText="1"/>
    </xf>
    <xf numFmtId="9" fontId="33" fillId="17" borderId="66" xfId="17" applyFont="1" applyFill="1" applyBorder="1" applyAlignment="1">
      <alignment horizontal="center" vertical="center" wrapText="1"/>
    </xf>
    <xf numFmtId="169" fontId="37" fillId="0" borderId="66" xfId="17" applyNumberFormat="1" applyFont="1" applyFill="1" applyBorder="1" applyAlignment="1">
      <alignment horizontal="center" vertical="center"/>
    </xf>
    <xf numFmtId="44" fontId="37" fillId="0" borderId="66" xfId="15" applyFont="1" applyFill="1" applyBorder="1" applyAlignment="1">
      <alignment horizontal="center" vertical="center" wrapText="1"/>
    </xf>
    <xf numFmtId="44" fontId="33" fillId="0" borderId="61" xfId="17" applyNumberFormat="1" applyFont="1" applyBorder="1" applyAlignment="1">
      <alignment horizontal="center" vertical="center" wrapText="1"/>
    </xf>
    <xf numFmtId="44" fontId="33" fillId="0" borderId="67" xfId="17" applyNumberFormat="1" applyFont="1" applyBorder="1" applyAlignment="1">
      <alignment horizontal="center" vertical="center" wrapText="1"/>
    </xf>
    <xf numFmtId="0" fontId="33" fillId="0" borderId="60" xfId="0" applyFont="1" applyBorder="1" applyAlignment="1">
      <alignment horizontal="center" vertical="center" wrapText="1"/>
    </xf>
    <xf numFmtId="2" fontId="33" fillId="0" borderId="67" xfId="17" applyNumberFormat="1" applyFont="1" applyFill="1" applyBorder="1" applyAlignment="1">
      <alignment horizontal="center" vertical="center" wrapText="1"/>
    </xf>
    <xf numFmtId="9" fontId="33" fillId="0" borderId="62" xfId="17" applyFont="1" applyFill="1" applyBorder="1" applyAlignment="1">
      <alignment horizontal="left"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9" fontId="33" fillId="17" borderId="63" xfId="17" applyFont="1" applyFill="1" applyBorder="1" applyAlignment="1">
      <alignment horizontal="center" vertical="center" wrapText="1"/>
    </xf>
    <xf numFmtId="169" fontId="37" fillId="0" borderId="63" xfId="17" applyNumberFormat="1" applyFont="1" applyFill="1" applyBorder="1" applyAlignment="1">
      <alignment horizontal="center" vertical="center"/>
    </xf>
    <xf numFmtId="44" fontId="37" fillId="0" borderId="63" xfId="15" applyFont="1" applyFill="1" applyBorder="1" applyAlignment="1">
      <alignment vertical="center"/>
    </xf>
    <xf numFmtId="0" fontId="33" fillId="0" borderId="66" xfId="0" applyFont="1" applyBorder="1" applyAlignment="1">
      <alignment horizontal="center" vertical="center" wrapText="1"/>
    </xf>
    <xf numFmtId="0" fontId="33" fillId="0" borderId="66" xfId="0" applyFont="1" applyBorder="1" applyAlignment="1">
      <alignment horizontal="left" vertical="center" wrapText="1"/>
    </xf>
    <xf numFmtId="0" fontId="33" fillId="0" borderId="63" xfId="0" applyFont="1" applyBorder="1" applyAlignment="1">
      <alignment horizontal="center" vertical="center" wrapText="1"/>
    </xf>
    <xf numFmtId="0" fontId="33" fillId="0" borderId="63" xfId="0" applyFont="1" applyBorder="1" applyAlignment="1">
      <alignment horizontal="left" vertical="center" wrapText="1"/>
    </xf>
    <xf numFmtId="0" fontId="33" fillId="17" borderId="63" xfId="0" applyFont="1" applyFill="1" applyBorder="1" applyAlignment="1">
      <alignment horizontal="center" vertical="center"/>
    </xf>
    <xf numFmtId="169" fontId="37" fillId="0" borderId="63" xfId="0" applyNumberFormat="1" applyFont="1" applyBorder="1" applyAlignment="1">
      <alignment horizontal="center" vertical="center"/>
    </xf>
    <xf numFmtId="44" fontId="37" fillId="0" borderId="63" xfId="15" applyFont="1" applyFill="1" applyBorder="1" applyAlignment="1">
      <alignment horizontal="center" vertical="center" wrapText="1"/>
    </xf>
    <xf numFmtId="44" fontId="37" fillId="0" borderId="4" xfId="15" applyFont="1" applyFill="1" applyBorder="1" applyAlignment="1">
      <alignment horizontal="center" vertical="center"/>
    </xf>
    <xf numFmtId="44" fontId="33" fillId="0" borderId="4" xfId="15" applyFont="1" applyFill="1" applyBorder="1" applyAlignment="1">
      <alignment horizontal="center" vertical="center"/>
    </xf>
    <xf numFmtId="171" fontId="33" fillId="0" borderId="1" xfId="0" applyNumberFormat="1" applyFont="1" applyBorder="1" applyAlignment="1">
      <alignment horizontal="center" vertical="center"/>
    </xf>
    <xf numFmtId="171" fontId="30" fillId="0" borderId="1" xfId="0" applyNumberFormat="1" applyFont="1" applyBorder="1" applyAlignment="1">
      <alignment horizontal="center" vertical="center"/>
    </xf>
    <xf numFmtId="0" fontId="33" fillId="17" borderId="66" xfId="0" applyFont="1" applyFill="1" applyBorder="1" applyAlignment="1">
      <alignment horizontal="center" vertical="center"/>
    </xf>
    <xf numFmtId="169" fontId="37" fillId="0" borderId="66" xfId="0" applyNumberFormat="1" applyFont="1" applyBorder="1" applyAlignment="1">
      <alignment horizontal="center" vertical="center"/>
    </xf>
    <xf numFmtId="0" fontId="33" fillId="0" borderId="4" xfId="0" applyFont="1" applyBorder="1" applyAlignment="1">
      <alignment horizontal="center" vertical="center" wrapText="1"/>
    </xf>
    <xf numFmtId="44" fontId="37" fillId="0" borderId="1" xfId="15" applyFont="1" applyFill="1" applyBorder="1" applyAlignment="1">
      <alignment horizontal="center" vertical="center"/>
    </xf>
    <xf numFmtId="44" fontId="37" fillId="0" borderId="63" xfId="15" applyFont="1" applyFill="1" applyBorder="1" applyAlignment="1">
      <alignment horizontal="center" vertical="center"/>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9" fontId="33" fillId="15" borderId="66" xfId="17" applyFont="1" applyFill="1" applyBorder="1" applyAlignment="1">
      <alignment horizontal="center" vertical="center" wrapText="1"/>
    </xf>
    <xf numFmtId="169" fontId="39" fillId="10" borderId="66" xfId="0" applyNumberFormat="1" applyFont="1" applyFill="1" applyBorder="1" applyAlignment="1">
      <alignment horizontal="center" vertical="center"/>
    </xf>
    <xf numFmtId="44" fontId="37" fillId="0" borderId="66" xfId="15" applyFont="1" applyFill="1" applyBorder="1" applyAlignment="1">
      <alignment horizontal="center" vertical="center"/>
    </xf>
    <xf numFmtId="0" fontId="33" fillId="0" borderId="67" xfId="0" applyFont="1" applyBorder="1" applyAlignment="1">
      <alignment horizontal="center" vertical="center" wrapText="1"/>
    </xf>
    <xf numFmtId="9" fontId="33" fillId="0" borderId="62" xfId="17" applyFont="1" applyFill="1" applyBorder="1" applyAlignment="1">
      <alignment horizontal="left" vertical="center" wrapText="1"/>
    </xf>
    <xf numFmtId="169" fontId="39" fillId="10" borderId="62" xfId="0" applyNumberFormat="1" applyFont="1" applyFill="1" applyBorder="1" applyAlignment="1">
      <alignment horizontal="center" vertical="center"/>
    </xf>
    <xf numFmtId="0" fontId="33" fillId="0" borderId="68" xfId="0" applyFont="1" applyBorder="1" applyAlignment="1">
      <alignment vertical="center"/>
    </xf>
    <xf numFmtId="9" fontId="33" fillId="15" borderId="63" xfId="17" applyFont="1" applyFill="1" applyBorder="1" applyAlignment="1">
      <alignment horizontal="center" vertical="center"/>
    </xf>
    <xf numFmtId="0" fontId="36" fillId="16" borderId="6" xfId="0" applyFont="1" applyFill="1" applyBorder="1" applyAlignment="1">
      <alignment horizontal="center" vertical="center" wrapText="1"/>
    </xf>
    <xf numFmtId="0" fontId="33" fillId="16" borderId="5" xfId="0" applyFont="1" applyFill="1" applyBorder="1" applyAlignment="1">
      <alignment horizontal="left" vertical="center" wrapText="1" indent="1"/>
    </xf>
    <xf numFmtId="0" fontId="33" fillId="0" borderId="6" xfId="0" applyFont="1" applyBorder="1" applyAlignment="1">
      <alignment vertical="center" wrapText="1"/>
    </xf>
    <xf numFmtId="0" fontId="33" fillId="0" borderId="13" xfId="0" applyFont="1" applyBorder="1" applyAlignment="1">
      <alignment horizontal="left" vertical="center" wrapText="1"/>
    </xf>
    <xf numFmtId="0" fontId="33" fillId="0" borderId="13" xfId="0" applyFont="1" applyBorder="1" applyAlignment="1">
      <alignment horizontal="center" vertical="center"/>
    </xf>
    <xf numFmtId="0" fontId="36" fillId="0" borderId="43" xfId="0" applyFont="1" applyBorder="1" applyAlignment="1">
      <alignment vertical="center" wrapText="1"/>
    </xf>
    <xf numFmtId="0" fontId="36" fillId="0" borderId="6" xfId="0" applyFont="1" applyBorder="1" applyAlignment="1">
      <alignment horizontal="center" vertical="center" wrapText="1"/>
    </xf>
    <xf numFmtId="0" fontId="33" fillId="0" borderId="6" xfId="0" applyFont="1" applyBorder="1" applyAlignment="1">
      <alignment vertical="top" wrapText="1"/>
    </xf>
    <xf numFmtId="0" fontId="47" fillId="0" borderId="13" xfId="0" applyFont="1" applyBorder="1" applyAlignment="1">
      <alignment horizontal="center" vertical="center" wrapText="1"/>
    </xf>
    <xf numFmtId="0" fontId="36" fillId="0" borderId="43" xfId="0" applyFont="1" applyBorder="1" applyAlignment="1">
      <alignment vertical="top" wrapText="1"/>
    </xf>
    <xf numFmtId="0" fontId="33" fillId="0" borderId="13" xfId="0" applyFont="1" applyBorder="1" applyAlignment="1">
      <alignment horizontal="left" vertical="center"/>
    </xf>
    <xf numFmtId="0" fontId="37" fillId="0" borderId="1" xfId="0" applyFont="1" applyBorder="1" applyAlignment="1">
      <alignment horizontal="center" vertical="center" wrapText="1"/>
    </xf>
    <xf numFmtId="0" fontId="33" fillId="0" borderId="6" xfId="0" applyFont="1" applyBorder="1" applyAlignment="1">
      <alignment horizontal="left" vertical="center" wrapText="1"/>
    </xf>
    <xf numFmtId="0" fontId="33" fillId="0" borderId="71" xfId="0" applyFont="1" applyBorder="1" applyAlignment="1">
      <alignment horizontal="center" vertical="center" wrapText="1"/>
    </xf>
    <xf numFmtId="0" fontId="33" fillId="0" borderId="66" xfId="0" applyFont="1" applyBorder="1" applyAlignment="1">
      <alignment horizontal="center" vertical="center"/>
    </xf>
    <xf numFmtId="169" fontId="39" fillId="0" borderId="66" xfId="0" applyNumberFormat="1" applyFont="1" applyBorder="1" applyAlignment="1">
      <alignment horizontal="center" vertical="center"/>
    </xf>
    <xf numFmtId="44" fontId="37" fillId="0" borderId="66" xfId="15" applyFont="1" applyFill="1" applyBorder="1" applyAlignment="1">
      <alignment vertical="center"/>
    </xf>
    <xf numFmtId="0" fontId="36" fillId="0" borderId="43" xfId="0" applyFont="1" applyBorder="1" applyAlignment="1">
      <alignment horizontal="left" vertical="center" wrapText="1"/>
    </xf>
    <xf numFmtId="0" fontId="33" fillId="0" borderId="72" xfId="0" applyFont="1" applyBorder="1" applyAlignment="1">
      <alignment horizontal="center" vertical="center" wrapText="1"/>
    </xf>
    <xf numFmtId="44" fontId="33" fillId="0" borderId="63" xfId="17" applyNumberFormat="1" applyFont="1" applyFill="1" applyBorder="1" applyAlignment="1">
      <alignment horizontal="left" vertical="center" wrapText="1"/>
    </xf>
    <xf numFmtId="0" fontId="33" fillId="16" borderId="1" xfId="0" applyFont="1" applyFill="1" applyBorder="1" applyAlignment="1">
      <alignment horizontal="center" vertical="center" wrapText="1"/>
    </xf>
    <xf numFmtId="0" fontId="30" fillId="16" borderId="6" xfId="0" applyFont="1" applyFill="1" applyBorder="1" applyAlignment="1">
      <alignment horizontal="left" vertical="center" wrapText="1"/>
    </xf>
    <xf numFmtId="0" fontId="33" fillId="15" borderId="13" xfId="0" applyFont="1" applyFill="1" applyBorder="1" applyAlignment="1">
      <alignment horizontal="center" vertical="center"/>
    </xf>
    <xf numFmtId="169" fontId="39" fillId="10" borderId="13" xfId="17" applyNumberFormat="1" applyFont="1" applyFill="1" applyBorder="1" applyAlignment="1">
      <alignment horizontal="center" vertical="center"/>
    </xf>
    <xf numFmtId="44" fontId="39" fillId="0" borderId="13" xfId="15" applyFont="1" applyFill="1" applyBorder="1" applyAlignment="1">
      <alignment vertical="center"/>
    </xf>
    <xf numFmtId="0" fontId="31" fillId="16" borderId="43" xfId="0" applyFont="1" applyFill="1" applyBorder="1" applyAlignment="1">
      <alignment horizontal="left" vertical="center" wrapText="1"/>
    </xf>
    <xf numFmtId="0" fontId="0" fillId="16" borderId="0" xfId="0" applyFill="1" applyAlignment="1">
      <alignment vertical="center"/>
    </xf>
    <xf numFmtId="9" fontId="33" fillId="0" borderId="66" xfId="17" applyFont="1" applyFill="1" applyBorder="1" applyAlignment="1">
      <alignment horizontal="left" vertical="center" wrapText="1"/>
    </xf>
    <xf numFmtId="0" fontId="33" fillId="15" borderId="66" xfId="0" applyFont="1" applyFill="1" applyBorder="1" applyAlignment="1">
      <alignment horizontal="center" vertical="center"/>
    </xf>
    <xf numFmtId="169" fontId="39" fillId="10" borderId="66" xfId="17" applyNumberFormat="1" applyFont="1" applyFill="1" applyBorder="1" applyAlignment="1">
      <alignment horizontal="center" vertical="center"/>
    </xf>
    <xf numFmtId="44" fontId="39" fillId="0" borderId="66" xfId="15" applyFont="1" applyFill="1" applyBorder="1" applyAlignment="1">
      <alignment vertical="center"/>
    </xf>
    <xf numFmtId="0" fontId="33" fillId="0" borderId="68" xfId="0" applyFont="1" applyBorder="1" applyAlignment="1">
      <alignment horizontal="center" vertical="center" wrapText="1"/>
    </xf>
    <xf numFmtId="0" fontId="33" fillId="15" borderId="63" xfId="0" applyFont="1" applyFill="1" applyBorder="1" applyAlignment="1">
      <alignment horizontal="center" vertical="center"/>
    </xf>
    <xf numFmtId="169" fontId="37" fillId="0" borderId="63" xfId="17" applyNumberFormat="1" applyFont="1" applyBorder="1" applyAlignment="1">
      <alignment horizontal="center" vertical="center"/>
    </xf>
    <xf numFmtId="44" fontId="39" fillId="0" borderId="63" xfId="15" applyFont="1" applyFill="1" applyBorder="1" applyAlignment="1">
      <alignment vertical="center"/>
    </xf>
    <xf numFmtId="0" fontId="33" fillId="0" borderId="66" xfId="0" applyFont="1" applyBorder="1" applyAlignment="1">
      <alignment horizontal="left" vertical="center"/>
    </xf>
    <xf numFmtId="9" fontId="33" fillId="0" borderId="72" xfId="17" applyFont="1" applyBorder="1" applyAlignment="1">
      <alignment horizontal="center" vertical="center" wrapText="1"/>
    </xf>
    <xf numFmtId="9" fontId="33" fillId="0" borderId="63" xfId="17" applyFont="1" applyFill="1" applyBorder="1" applyAlignment="1">
      <alignment horizontal="left" vertical="center"/>
    </xf>
    <xf numFmtId="169" fontId="39" fillId="10" borderId="63" xfId="17" applyNumberFormat="1" applyFont="1" applyFill="1" applyBorder="1" applyAlignment="1">
      <alignment horizontal="center" vertical="center"/>
    </xf>
    <xf numFmtId="0" fontId="33" fillId="0" borderId="73" xfId="0" applyFont="1" applyBorder="1" applyAlignment="1">
      <alignment horizontal="center" vertical="center" wrapText="1"/>
    </xf>
    <xf numFmtId="0" fontId="33" fillId="0" borderId="62" xfId="0" applyFont="1" applyBorder="1" applyAlignment="1">
      <alignment horizontal="left" vertical="center"/>
    </xf>
    <xf numFmtId="0" fontId="33" fillId="15" borderId="62" xfId="0" applyFont="1" applyFill="1" applyBorder="1" applyAlignment="1">
      <alignment horizontal="center" vertical="center"/>
    </xf>
    <xf numFmtId="169" fontId="39" fillId="10" borderId="62" xfId="17" applyNumberFormat="1" applyFont="1" applyFill="1" applyBorder="1" applyAlignment="1">
      <alignment horizontal="center" vertical="center"/>
    </xf>
    <xf numFmtId="44" fontId="39" fillId="0" borderId="62" xfId="15" applyFont="1" applyFill="1" applyBorder="1" applyAlignment="1">
      <alignment vertical="center"/>
    </xf>
    <xf numFmtId="0" fontId="37" fillId="0" borderId="47" xfId="0" applyFont="1" applyBorder="1" applyAlignment="1">
      <alignment horizontal="center" vertical="center" wrapText="1"/>
    </xf>
    <xf numFmtId="171" fontId="30" fillId="0" borderId="7" xfId="0" applyNumberFormat="1" applyFont="1" applyBorder="1" applyAlignment="1">
      <alignment horizontal="center" vertical="center"/>
    </xf>
    <xf numFmtId="0" fontId="37" fillId="0" borderId="63" xfId="0" applyFont="1" applyBorder="1" applyAlignment="1">
      <alignment horizontal="left" vertical="center"/>
    </xf>
    <xf numFmtId="0" fontId="37" fillId="15" borderId="63" xfId="0" applyFont="1" applyFill="1" applyBorder="1" applyAlignment="1">
      <alignment horizontal="center" vertical="center"/>
    </xf>
    <xf numFmtId="0" fontId="36" fillId="0" borderId="30" xfId="0" applyFont="1" applyBorder="1" applyAlignment="1">
      <alignment horizontal="center" vertical="center" wrapText="1"/>
    </xf>
    <xf numFmtId="0" fontId="33" fillId="0" borderId="31" xfId="0" applyFont="1" applyBorder="1" applyAlignment="1">
      <alignment horizontal="left" vertical="center" wrapText="1" indent="1"/>
    </xf>
    <xf numFmtId="0" fontId="33" fillId="0" borderId="32" xfId="0" applyFont="1" applyBorder="1" applyAlignment="1">
      <alignment horizontal="center" vertical="center" wrapText="1"/>
    </xf>
    <xf numFmtId="44" fontId="37" fillId="0" borderId="32" xfId="15" applyFont="1" applyFill="1" applyBorder="1" applyAlignment="1">
      <alignment horizontal="center" vertical="center"/>
    </xf>
    <xf numFmtId="44" fontId="33" fillId="0" borderId="32" xfId="15" applyFont="1" applyFill="1" applyBorder="1" applyAlignment="1">
      <alignment horizontal="center" vertical="center"/>
    </xf>
    <xf numFmtId="171" fontId="33" fillId="0" borderId="32" xfId="0" applyNumberFormat="1" applyFont="1" applyBorder="1" applyAlignment="1">
      <alignment horizontal="center" vertical="center"/>
    </xf>
    <xf numFmtId="171" fontId="30" fillId="0" borderId="32" xfId="0" applyNumberFormat="1" applyFont="1" applyBorder="1" applyAlignment="1">
      <alignment horizontal="center" vertical="center"/>
    </xf>
    <xf numFmtId="0" fontId="33" fillId="0" borderId="30" xfId="0" quotePrefix="1" applyFont="1" applyBorder="1" applyAlignment="1">
      <alignment horizontal="left" vertical="center" wrapText="1"/>
    </xf>
    <xf numFmtId="0" fontId="33" fillId="0" borderId="33" xfId="0" applyFont="1" applyBorder="1" applyAlignment="1">
      <alignment horizontal="left" vertical="top" wrapText="1"/>
    </xf>
    <xf numFmtId="0" fontId="33" fillId="15" borderId="33" xfId="0" applyFont="1" applyFill="1" applyBorder="1" applyAlignment="1">
      <alignment horizontal="center" vertical="center"/>
    </xf>
    <xf numFmtId="169" fontId="39" fillId="10" borderId="33" xfId="17" applyNumberFormat="1" applyFont="1" applyFill="1" applyBorder="1" applyAlignment="1">
      <alignment horizontal="center" vertical="center"/>
    </xf>
    <xf numFmtId="44" fontId="39" fillId="0" borderId="33" xfId="15" applyFont="1" applyFill="1" applyBorder="1" applyAlignment="1">
      <alignment horizontal="center" vertical="center"/>
    </xf>
    <xf numFmtId="0" fontId="36" fillId="0" borderId="26" xfId="0" applyFont="1" applyBorder="1" applyAlignment="1">
      <alignment horizontal="center" vertical="center" wrapText="1"/>
    </xf>
    <xf numFmtId="44" fontId="37" fillId="0" borderId="24" xfId="15" applyFont="1" applyBorder="1" applyAlignment="1">
      <alignment horizontal="center" vertical="center"/>
    </xf>
    <xf numFmtId="171" fontId="33" fillId="0" borderId="24" xfId="0" applyNumberFormat="1" applyFont="1" applyBorder="1" applyAlignment="1">
      <alignment horizontal="center" vertical="center"/>
    </xf>
    <xf numFmtId="171" fontId="30" fillId="0" borderId="24" xfId="0" applyNumberFormat="1" applyFont="1" applyBorder="1" applyAlignment="1">
      <alignment horizontal="center" vertical="center"/>
    </xf>
    <xf numFmtId="0" fontId="33" fillId="16" borderId="24" xfId="0" applyFont="1" applyFill="1" applyBorder="1" applyAlignment="1">
      <alignment horizontal="center" vertical="center" wrapText="1"/>
    </xf>
    <xf numFmtId="0" fontId="33" fillId="0" borderId="25" xfId="0" applyFont="1" applyBorder="1" applyAlignment="1">
      <alignment vertical="center" wrapText="1"/>
    </xf>
    <xf numFmtId="9" fontId="33" fillId="0" borderId="23" xfId="17" applyFont="1" applyBorder="1" applyAlignment="1">
      <alignment horizontal="center" vertical="center" wrapText="1"/>
    </xf>
    <xf numFmtId="2" fontId="33" fillId="0" borderId="25" xfId="17" applyNumberFormat="1" applyFont="1" applyFill="1" applyBorder="1" applyAlignment="1">
      <alignment horizontal="center" vertical="center" wrapText="1"/>
    </xf>
    <xf numFmtId="9" fontId="33" fillId="0" borderId="27" xfId="17" applyFont="1" applyFill="1" applyBorder="1" applyAlignment="1">
      <alignment horizontal="center" vertical="center"/>
    </xf>
    <xf numFmtId="0" fontId="36" fillId="0" borderId="40" xfId="0" applyFont="1" applyBorder="1" applyAlignment="1">
      <alignment horizontal="center" vertical="center" wrapText="1"/>
    </xf>
    <xf numFmtId="44" fontId="37" fillId="0" borderId="1" xfId="15" applyFont="1" applyBorder="1" applyAlignment="1">
      <alignment horizontal="center" vertical="center"/>
    </xf>
    <xf numFmtId="0" fontId="3" fillId="0" borderId="6" xfId="0" applyFont="1" applyBorder="1" applyAlignment="1">
      <alignment vertical="center" wrapText="1"/>
    </xf>
    <xf numFmtId="9" fontId="33" fillId="0" borderId="39" xfId="17" applyFont="1" applyBorder="1" applyAlignment="1">
      <alignment horizontal="center" vertical="center" wrapText="1"/>
    </xf>
    <xf numFmtId="0" fontId="33" fillId="0" borderId="6" xfId="0" applyFont="1" applyBorder="1" applyAlignment="1">
      <alignment horizontal="center" vertical="center" wrapText="1"/>
    </xf>
    <xf numFmtId="44" fontId="37" fillId="22" borderId="1" xfId="15" applyFont="1" applyFill="1" applyBorder="1" applyAlignment="1">
      <alignment horizontal="center" vertical="center"/>
    </xf>
    <xf numFmtId="9" fontId="33" fillId="0" borderId="6" xfId="17" applyFont="1" applyBorder="1" applyAlignment="1">
      <alignment horizontal="center" vertical="center" wrapText="1"/>
    </xf>
    <xf numFmtId="9" fontId="33" fillId="0" borderId="13" xfId="17" applyFont="1" applyFill="1" applyBorder="1" applyAlignment="1">
      <alignment horizontal="center" vertical="center"/>
    </xf>
    <xf numFmtId="169" fontId="39" fillId="10" borderId="13" xfId="17" applyNumberFormat="1" applyFont="1" applyFill="1" applyBorder="1" applyAlignment="1">
      <alignment horizontal="center" vertical="center" wrapText="1"/>
    </xf>
    <xf numFmtId="0" fontId="23" fillId="0" borderId="13" xfId="0" applyFont="1" applyBorder="1" applyAlignment="1">
      <alignment vertical="center" wrapText="1"/>
    </xf>
    <xf numFmtId="9" fontId="33" fillId="17" borderId="13" xfId="17" applyFont="1" applyFill="1" applyBorder="1" applyAlignment="1">
      <alignment horizontal="center" vertical="center"/>
    </xf>
    <xf numFmtId="0" fontId="36" fillId="0" borderId="28" xfId="0" applyFont="1" applyBorder="1" applyAlignment="1">
      <alignment vertical="center" wrapText="1"/>
    </xf>
    <xf numFmtId="0" fontId="36" fillId="0" borderId="0" xfId="0" applyFont="1" applyAlignment="1">
      <alignment vertical="center" wrapText="1"/>
    </xf>
    <xf numFmtId="0" fontId="33" fillId="0" borderId="39" xfId="0" applyFont="1" applyBorder="1" applyAlignment="1">
      <alignment horizontal="center" vertical="center" wrapText="1"/>
    </xf>
    <xf numFmtId="0" fontId="36" fillId="0" borderId="56" xfId="0" applyFont="1" applyBorder="1" applyAlignment="1">
      <alignment vertical="center" wrapText="1"/>
    </xf>
    <xf numFmtId="0" fontId="36" fillId="0" borderId="53" xfId="0" applyFont="1" applyBorder="1" applyAlignment="1">
      <alignment horizontal="center" vertical="center" wrapText="1"/>
    </xf>
    <xf numFmtId="44" fontId="37" fillId="0" borderId="32" xfId="15" applyFont="1" applyBorder="1" applyAlignment="1">
      <alignment horizontal="center" vertical="center"/>
    </xf>
    <xf numFmtId="44" fontId="33" fillId="0" borderId="32" xfId="15" applyFont="1" applyBorder="1" applyAlignment="1">
      <alignment horizontal="center" vertical="center"/>
    </xf>
    <xf numFmtId="0" fontId="33" fillId="16" borderId="32" xfId="0" applyFont="1" applyFill="1" applyBorder="1" applyAlignment="1">
      <alignment horizontal="center" vertical="center" wrapText="1"/>
    </xf>
    <xf numFmtId="0" fontId="33" fillId="0" borderId="30" xfId="0" applyFont="1" applyBorder="1" applyAlignment="1">
      <alignment vertical="center" wrapText="1"/>
    </xf>
    <xf numFmtId="9" fontId="33" fillId="0" borderId="29" xfId="17" applyFont="1" applyBorder="1" applyAlignment="1">
      <alignment horizontal="center" vertical="center" wrapText="1"/>
    </xf>
    <xf numFmtId="2" fontId="33" fillId="0" borderId="30" xfId="17" applyNumberFormat="1" applyFont="1" applyFill="1" applyBorder="1" applyAlignment="1">
      <alignment horizontal="center" vertical="center" wrapText="1"/>
    </xf>
    <xf numFmtId="9" fontId="33" fillId="0" borderId="33" xfId="17" applyFont="1" applyFill="1" applyBorder="1" applyAlignment="1">
      <alignment horizontal="left" vertical="center"/>
    </xf>
    <xf numFmtId="9" fontId="33" fillId="15" borderId="33" xfId="17" applyFont="1" applyFill="1" applyBorder="1" applyAlignment="1">
      <alignment horizontal="center" vertical="center"/>
    </xf>
    <xf numFmtId="169" fontId="37" fillId="0" borderId="33" xfId="17" applyNumberFormat="1" applyFont="1" applyFill="1" applyBorder="1" applyAlignment="1">
      <alignment horizontal="center" vertical="center"/>
    </xf>
    <xf numFmtId="44" fontId="37" fillId="0" borderId="33" xfId="15" applyFont="1" applyFill="1" applyBorder="1" applyAlignment="1">
      <alignment vertical="center"/>
    </xf>
    <xf numFmtId="0" fontId="36" fillId="0" borderId="25" xfId="0" applyFont="1" applyBorder="1" applyAlignment="1">
      <alignment horizontal="center" vertical="center" wrapText="1"/>
    </xf>
    <xf numFmtId="44" fontId="30" fillId="0" borderId="24" xfId="15" applyFont="1" applyBorder="1" applyAlignment="1">
      <alignment horizontal="center" vertical="center"/>
    </xf>
    <xf numFmtId="0" fontId="33" fillId="0" borderId="27" xfId="0" applyFont="1" applyBorder="1" applyAlignment="1">
      <alignment horizontal="center" vertical="center" wrapText="1"/>
    </xf>
    <xf numFmtId="9" fontId="33" fillId="0" borderId="27" xfId="17" applyFont="1" applyFill="1" applyBorder="1" applyAlignment="1">
      <alignment horizontal="left" vertical="center"/>
    </xf>
    <xf numFmtId="9" fontId="33" fillId="15" borderId="27" xfId="17" applyFont="1" applyFill="1" applyBorder="1" applyAlignment="1">
      <alignment horizontal="center" vertical="center"/>
    </xf>
    <xf numFmtId="169" fontId="37" fillId="10" borderId="27" xfId="17" applyNumberFormat="1" applyFont="1" applyFill="1" applyBorder="1" applyAlignment="1">
      <alignment horizontal="center" vertical="center"/>
    </xf>
    <xf numFmtId="0" fontId="30" fillId="0" borderId="31" xfId="0" applyFont="1" applyBorder="1" applyAlignment="1">
      <alignment horizontal="left" vertical="center" wrapText="1" indent="1"/>
    </xf>
    <xf numFmtId="44" fontId="32" fillId="0" borderId="32" xfId="15" applyFont="1" applyFill="1" applyBorder="1" applyAlignment="1">
      <alignment horizontal="center" vertical="center"/>
    </xf>
    <xf numFmtId="9" fontId="33" fillId="0" borderId="53" xfId="17" applyFont="1" applyBorder="1" applyAlignment="1">
      <alignment horizontal="center" vertical="center" wrapText="1"/>
    </xf>
    <xf numFmtId="9" fontId="33" fillId="0" borderId="33" xfId="17" applyFont="1" applyBorder="1" applyAlignment="1">
      <alignment horizontal="center" vertical="center" wrapText="1"/>
    </xf>
    <xf numFmtId="9" fontId="33" fillId="0" borderId="33" xfId="17" applyFont="1" applyFill="1" applyBorder="1" applyAlignment="1">
      <alignment horizontal="left" vertical="center" wrapText="1"/>
    </xf>
    <xf numFmtId="9" fontId="33" fillId="17" borderId="33" xfId="17" applyFont="1" applyFill="1" applyBorder="1" applyAlignment="1">
      <alignment horizontal="center" vertical="center"/>
    </xf>
    <xf numFmtId="0" fontId="30" fillId="0" borderId="18" xfId="0" applyFont="1" applyBorder="1" applyAlignment="1">
      <alignment horizontal="center" vertical="center" wrapText="1"/>
    </xf>
    <xf numFmtId="0" fontId="36" fillId="0" borderId="0" xfId="0" applyFont="1" applyAlignment="1">
      <alignment horizontal="center" vertical="center"/>
    </xf>
    <xf numFmtId="0" fontId="33" fillId="0" borderId="27" xfId="0" applyFont="1" applyBorder="1" applyAlignment="1">
      <alignment horizontal="left" vertical="center" wrapText="1" indent="1"/>
    </xf>
    <xf numFmtId="44" fontId="33" fillId="0" borderId="36" xfId="15" applyFont="1" applyFill="1" applyBorder="1" applyAlignment="1">
      <alignment horizontal="center" vertical="center"/>
    </xf>
    <xf numFmtId="44" fontId="30" fillId="0" borderId="24" xfId="15" applyFont="1" applyFill="1" applyBorder="1" applyAlignment="1">
      <alignment horizontal="center" vertical="center"/>
    </xf>
    <xf numFmtId="44" fontId="47" fillId="0" borderId="24" xfId="15" applyFont="1" applyFill="1" applyBorder="1" applyAlignment="1">
      <alignment horizontal="center" vertical="center"/>
    </xf>
    <xf numFmtId="44" fontId="37" fillId="0" borderId="79" xfId="15" applyFont="1" applyFill="1" applyBorder="1" applyAlignment="1">
      <alignment horizontal="center" vertical="center"/>
    </xf>
    <xf numFmtId="0" fontId="33" fillId="0" borderId="0" xfId="0" applyFont="1" applyAlignment="1">
      <alignment vertical="center"/>
    </xf>
    <xf numFmtId="171" fontId="36" fillId="0" borderId="42" xfId="0" applyNumberFormat="1" applyFont="1" applyBorder="1" applyAlignment="1">
      <alignment vertical="center"/>
    </xf>
    <xf numFmtId="0" fontId="0" fillId="0" borderId="13" xfId="0" applyBorder="1" applyAlignment="1">
      <alignment vertical="center"/>
    </xf>
    <xf numFmtId="0" fontId="49" fillId="0" borderId="42" xfId="0" applyFont="1" applyBorder="1" applyAlignment="1">
      <alignment vertical="center" wrapText="1"/>
    </xf>
    <xf numFmtId="0" fontId="30" fillId="0" borderId="0" xfId="0" applyFont="1" applyAlignment="1">
      <alignment horizontal="center" vertical="center" wrapText="1"/>
    </xf>
    <xf numFmtId="0" fontId="31" fillId="0" borderId="16" xfId="0" applyFont="1" applyBorder="1" applyAlignment="1">
      <alignment vertical="center"/>
    </xf>
    <xf numFmtId="0" fontId="33" fillId="5" borderId="53" xfId="0" applyFont="1" applyFill="1" applyBorder="1" applyAlignment="1">
      <alignment horizontal="left" vertical="center" wrapText="1" indent="1"/>
    </xf>
    <xf numFmtId="9" fontId="34" fillId="5" borderId="33" xfId="17" applyFont="1" applyFill="1" applyBorder="1" applyAlignment="1">
      <alignment horizontal="center" vertical="center"/>
    </xf>
    <xf numFmtId="44" fontId="30" fillId="5" borderId="33" xfId="15" applyFont="1" applyFill="1" applyBorder="1" applyAlignment="1">
      <alignment horizontal="center" vertical="center"/>
    </xf>
    <xf numFmtId="171" fontId="30" fillId="5" borderId="33" xfId="0" applyNumberFormat="1" applyFont="1" applyFill="1" applyBorder="1" applyAlignment="1">
      <alignment horizontal="center" vertical="center"/>
    </xf>
    <xf numFmtId="44" fontId="32" fillId="5" borderId="32" xfId="15" applyFont="1" applyFill="1" applyBorder="1" applyAlignment="1">
      <alignment horizontal="center" vertical="center"/>
    </xf>
    <xf numFmtId="44" fontId="34" fillId="0" borderId="34" xfId="15" applyFont="1" applyFill="1" applyBorder="1" applyAlignment="1">
      <alignment horizontal="center" vertical="center"/>
    </xf>
    <xf numFmtId="9" fontId="30" fillId="15" borderId="33" xfId="17" applyFont="1" applyFill="1" applyBorder="1" applyAlignment="1">
      <alignment horizontal="center" vertical="center"/>
    </xf>
    <xf numFmtId="14" fontId="34" fillId="15" borderId="33" xfId="17" applyNumberFormat="1" applyFont="1" applyFill="1" applyBorder="1" applyAlignment="1">
      <alignment horizontal="center" vertical="center"/>
    </xf>
    <xf numFmtId="4" fontId="33" fillId="15" borderId="33" xfId="0" applyNumberFormat="1" applyFont="1" applyFill="1" applyBorder="1"/>
    <xf numFmtId="4" fontId="30" fillId="15" borderId="33" xfId="0" applyNumberFormat="1" applyFont="1" applyFill="1" applyBorder="1"/>
    <xf numFmtId="171" fontId="36" fillId="15" borderId="56" xfId="17" applyNumberFormat="1" applyFont="1" applyFill="1" applyBorder="1" applyAlignment="1">
      <alignment horizontal="center" vertical="center"/>
    </xf>
    <xf numFmtId="171" fontId="30" fillId="0" borderId="9" xfId="17" applyNumberFormat="1" applyFont="1" applyFill="1" applyBorder="1" applyAlignment="1">
      <alignment horizontal="center" vertical="center"/>
    </xf>
    <xf numFmtId="0" fontId="20" fillId="0" borderId="33" xfId="0" applyFont="1" applyBorder="1" applyAlignment="1">
      <alignment vertical="center"/>
    </xf>
    <xf numFmtId="0" fontId="31" fillId="0" borderId="56" xfId="0" applyFont="1" applyBorder="1" applyAlignment="1">
      <alignment vertical="center" wrapText="1"/>
    </xf>
    <xf numFmtId="0" fontId="31" fillId="0" borderId="0" xfId="0" applyFont="1" applyAlignment="1">
      <alignment horizontal="center" vertical="center"/>
    </xf>
    <xf numFmtId="0" fontId="30" fillId="13" borderId="14" xfId="0" applyFont="1" applyFill="1" applyBorder="1" applyAlignment="1">
      <alignment horizontal="center" vertical="center" wrapText="1"/>
    </xf>
    <xf numFmtId="44" fontId="33" fillId="13" borderId="80" xfId="15" applyFont="1" applyFill="1" applyBorder="1" applyAlignment="1">
      <alignment horizontal="center" vertical="center"/>
    </xf>
    <xf numFmtId="44" fontId="33" fillId="13" borderId="80" xfId="15" applyFont="1" applyFill="1" applyBorder="1" applyAlignment="1">
      <alignment vertical="center"/>
    </xf>
    <xf numFmtId="0" fontId="36" fillId="13" borderId="80" xfId="0" applyFont="1" applyFill="1" applyBorder="1" applyAlignment="1">
      <alignment vertical="center"/>
    </xf>
    <xf numFmtId="44" fontId="34" fillId="13" borderId="81" xfId="15" applyFont="1" applyFill="1" applyBorder="1" applyAlignment="1">
      <alignment horizontal="center" vertical="center"/>
    </xf>
    <xf numFmtId="171" fontId="30" fillId="13" borderId="80" xfId="0" applyNumberFormat="1" applyFont="1" applyFill="1" applyBorder="1" applyAlignment="1">
      <alignment horizontal="center" vertical="center"/>
    </xf>
    <xf numFmtId="171" fontId="30" fillId="5" borderId="80" xfId="0" applyNumberFormat="1" applyFont="1" applyFill="1" applyBorder="1" applyAlignment="1">
      <alignment horizontal="center" vertical="center"/>
    </xf>
    <xf numFmtId="44" fontId="33" fillId="13" borderId="82" xfId="15" applyFont="1" applyFill="1" applyBorder="1" applyAlignment="1">
      <alignment vertical="center"/>
    </xf>
    <xf numFmtId="44" fontId="33" fillId="13" borderId="83" xfId="15" applyFont="1" applyFill="1" applyBorder="1" applyAlignment="1">
      <alignment vertical="center"/>
    </xf>
    <xf numFmtId="0" fontId="33" fillId="0" borderId="22" xfId="0" applyFont="1" applyBorder="1" applyAlignment="1">
      <alignment vertical="center"/>
    </xf>
    <xf numFmtId="0" fontId="3" fillId="0" borderId="22" xfId="0" applyFont="1" applyBorder="1" applyAlignment="1">
      <alignment vertical="center"/>
    </xf>
    <xf numFmtId="44" fontId="37" fillId="19" borderId="80" xfId="15" applyFont="1" applyFill="1" applyBorder="1" applyAlignment="1">
      <alignment vertical="center"/>
    </xf>
    <xf numFmtId="44" fontId="34" fillId="19" borderId="80" xfId="15" applyFont="1" applyFill="1" applyBorder="1" applyAlignment="1">
      <alignment vertical="center"/>
    </xf>
    <xf numFmtId="171" fontId="31" fillId="19" borderId="15" xfId="17" applyNumberFormat="1" applyFont="1" applyFill="1" applyBorder="1" applyAlignment="1">
      <alignment horizontal="center" vertical="center"/>
    </xf>
    <xf numFmtId="0" fontId="36" fillId="0" borderId="12" xfId="0" applyFont="1" applyBorder="1" applyAlignment="1">
      <alignment vertical="center"/>
    </xf>
    <xf numFmtId="0" fontId="36" fillId="0" borderId="22" xfId="0" applyFont="1" applyBorder="1" applyAlignment="1">
      <alignment vertical="center" wrapText="1"/>
    </xf>
    <xf numFmtId="0" fontId="36" fillId="0" borderId="0" xfId="0" applyFont="1" applyAlignment="1">
      <alignment vertical="center"/>
    </xf>
    <xf numFmtId="0" fontId="33" fillId="0" borderId="0" xfId="0" applyFont="1" applyAlignment="1">
      <alignment horizontal="left" vertical="center" indent="1"/>
    </xf>
    <xf numFmtId="0" fontId="33"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vertical="center"/>
    </xf>
    <xf numFmtId="171" fontId="20" fillId="0" borderId="0" xfId="17" applyNumberFormat="1" applyFont="1" applyBorder="1" applyAlignment="1">
      <alignment horizontal="center" vertical="center"/>
    </xf>
    <xf numFmtId="171" fontId="36" fillId="0" borderId="0" xfId="17" applyNumberFormat="1" applyFont="1" applyAlignment="1">
      <alignment vertical="center"/>
    </xf>
    <xf numFmtId="171" fontId="30" fillId="0" borderId="0" xfId="17" applyNumberFormat="1" applyFont="1" applyFill="1" applyBorder="1" applyAlignment="1">
      <alignment vertical="center"/>
    </xf>
    <xf numFmtId="0" fontId="28" fillId="19" borderId="6" xfId="0" applyFont="1" applyFill="1" applyBorder="1" applyAlignment="1">
      <alignment horizontal="center" vertical="center"/>
    </xf>
    <xf numFmtId="0" fontId="26" fillId="19" borderId="13" xfId="0" applyFont="1" applyFill="1" applyBorder="1" applyAlignment="1">
      <alignment vertical="center"/>
    </xf>
    <xf numFmtId="171" fontId="28" fillId="19" borderId="5" xfId="17" applyNumberFormat="1" applyFont="1" applyFill="1" applyBorder="1" applyAlignment="1">
      <alignment horizontal="center" vertical="center"/>
    </xf>
    <xf numFmtId="171" fontId="36" fillId="0" borderId="0" xfId="0" applyNumberFormat="1" applyFont="1" applyAlignment="1">
      <alignment vertical="center"/>
    </xf>
    <xf numFmtId="171" fontId="28" fillId="0" borderId="0" xfId="17" applyNumberFormat="1" applyFont="1" applyFill="1" applyBorder="1" applyAlignment="1">
      <alignment horizontal="center" vertical="center"/>
    </xf>
    <xf numFmtId="44" fontId="33" fillId="0" borderId="0" xfId="15" applyFont="1" applyAlignment="1">
      <alignment vertical="center"/>
    </xf>
    <xf numFmtId="0" fontId="50" fillId="0" borderId="6" xfId="0" applyFont="1" applyBorder="1" applyAlignment="1">
      <alignment vertical="center"/>
    </xf>
    <xf numFmtId="0" fontId="26" fillId="0" borderId="13" xfId="0" applyFont="1" applyBorder="1" applyAlignment="1">
      <alignment vertical="center"/>
    </xf>
    <xf numFmtId="0" fontId="33" fillId="0" borderId="13" xfId="0" applyFont="1" applyBorder="1" applyAlignment="1">
      <alignment vertical="center"/>
    </xf>
    <xf numFmtId="44" fontId="26" fillId="0" borderId="13" xfId="0" applyNumberFormat="1" applyFont="1" applyBorder="1"/>
    <xf numFmtId="171" fontId="26" fillId="0" borderId="5" xfId="17" applyNumberFormat="1" applyFont="1" applyBorder="1" applyAlignment="1">
      <alignment horizontal="center" vertical="center"/>
    </xf>
    <xf numFmtId="171" fontId="26" fillId="0" borderId="0" xfId="17" applyNumberFormat="1" applyFont="1" applyFill="1" applyBorder="1" applyAlignment="1">
      <alignment horizontal="center" vertical="center"/>
    </xf>
    <xf numFmtId="0" fontId="33" fillId="0" borderId="0" xfId="0" applyFont="1" applyAlignment="1">
      <alignment vertical="center" wrapText="1"/>
    </xf>
    <xf numFmtId="44" fontId="33" fillId="0" borderId="0" xfId="0" applyNumberFormat="1" applyFont="1" applyAlignment="1">
      <alignment vertical="center"/>
    </xf>
    <xf numFmtId="171" fontId="33" fillId="0" borderId="0" xfId="17" applyNumberFormat="1" applyFont="1" applyAlignment="1">
      <alignment vertical="center"/>
    </xf>
    <xf numFmtId="0" fontId="28" fillId="10" borderId="12" xfId="0" applyFont="1" applyFill="1" applyBorder="1" applyAlignment="1">
      <alignment horizontal="right" vertical="center"/>
    </xf>
    <xf numFmtId="0" fontId="26" fillId="10" borderId="20" xfId="0" applyFont="1" applyFill="1" applyBorder="1" applyAlignment="1">
      <alignment vertical="center"/>
    </xf>
    <xf numFmtId="0" fontId="28" fillId="10" borderId="20" xfId="0" applyFont="1" applyFill="1" applyBorder="1" applyAlignment="1">
      <alignment horizontal="center" vertical="center"/>
    </xf>
    <xf numFmtId="44" fontId="28" fillId="10" borderId="20" xfId="0" applyNumberFormat="1" applyFont="1" applyFill="1" applyBorder="1" applyAlignment="1">
      <alignment vertical="center"/>
    </xf>
    <xf numFmtId="171" fontId="28" fillId="10" borderId="21" xfId="17" applyNumberFormat="1" applyFont="1" applyFill="1" applyBorder="1" applyAlignment="1">
      <alignment horizontal="center" vertical="center"/>
    </xf>
    <xf numFmtId="0" fontId="20" fillId="0" borderId="0" xfId="0" applyFont="1" applyAlignment="1">
      <alignment horizontal="left" vertical="center" wrapText="1" indent="1"/>
    </xf>
    <xf numFmtId="0" fontId="20" fillId="0" borderId="0" xfId="0" applyFont="1" applyAlignment="1">
      <alignment horizontal="center" vertical="center" wrapText="1"/>
    </xf>
    <xf numFmtId="0" fontId="20"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vertical="center" wrapText="1"/>
    </xf>
    <xf numFmtId="9" fontId="27" fillId="0" borderId="0" xfId="17" applyFont="1" applyBorder="1" applyAlignment="1">
      <alignment horizontal="center" vertical="center" wrapText="1"/>
    </xf>
    <xf numFmtId="9" fontId="27" fillId="0" borderId="0" xfId="17" applyFont="1" applyBorder="1" applyAlignment="1">
      <alignment horizontal="left" vertical="center"/>
    </xf>
    <xf numFmtId="9" fontId="20" fillId="0" borderId="0" xfId="17" applyFont="1" applyBorder="1" applyAlignment="1">
      <alignment horizontal="center" vertical="center"/>
    </xf>
    <xf numFmtId="14" fontId="22" fillId="0" borderId="0" xfId="17" applyNumberFormat="1" applyFont="1" applyBorder="1" applyAlignment="1">
      <alignment horizontal="center" vertical="center"/>
    </xf>
    <xf numFmtId="44" fontId="22" fillId="0" borderId="42" xfId="15" applyFont="1" applyBorder="1" applyAlignment="1">
      <alignment horizontal="center" vertical="center"/>
    </xf>
    <xf numFmtId="44" fontId="22" fillId="0" borderId="0" xfId="15" applyFont="1" applyBorder="1" applyAlignment="1">
      <alignment horizontal="center" vertical="center"/>
    </xf>
    <xf numFmtId="171" fontId="36" fillId="0" borderId="0" xfId="17" applyNumberFormat="1" applyFont="1" applyAlignment="1">
      <alignment horizontal="center" vertical="center"/>
    </xf>
    <xf numFmtId="171" fontId="20" fillId="0" borderId="0" xfId="17" applyNumberFormat="1" applyFont="1" applyFill="1" applyBorder="1" applyAlignment="1">
      <alignment horizontal="center" vertical="center"/>
    </xf>
    <xf numFmtId="0" fontId="28" fillId="16" borderId="5" xfId="0" applyFont="1" applyFill="1" applyBorder="1" applyAlignment="1">
      <alignment horizontal="left" vertical="center" wrapText="1" indent="1"/>
    </xf>
    <xf numFmtId="0" fontId="20" fillId="16" borderId="1" xfId="0" applyFont="1" applyFill="1" applyBorder="1" applyAlignment="1">
      <alignment horizontal="center" vertical="center" wrapText="1"/>
    </xf>
    <xf numFmtId="0" fontId="30" fillId="16" borderId="1" xfId="0" applyFont="1" applyFill="1" applyBorder="1" applyAlignment="1">
      <alignment horizontal="center" vertical="center"/>
    </xf>
    <xf numFmtId="44" fontId="26" fillId="16" borderId="1" xfId="0" applyNumberFormat="1" applyFont="1" applyFill="1" applyBorder="1" applyAlignment="1">
      <alignment horizontal="center" vertical="center" wrapText="1"/>
    </xf>
    <xf numFmtId="44" fontId="28" fillId="16" borderId="1" xfId="15" applyFont="1" applyFill="1" applyBorder="1" applyAlignment="1">
      <alignment horizontal="center" vertical="center" wrapText="1"/>
    </xf>
    <xf numFmtId="0" fontId="30" fillId="0" borderId="0" xfId="0" applyFont="1" applyAlignment="1">
      <alignment horizontal="center" vertical="center"/>
    </xf>
    <xf numFmtId="171" fontId="30" fillId="0" borderId="0" xfId="17" applyNumberFormat="1" applyFont="1" applyAlignment="1">
      <alignment horizontal="center" vertical="center"/>
    </xf>
    <xf numFmtId="9" fontId="3" fillId="0" borderId="0" xfId="17" applyFont="1" applyAlignment="1">
      <alignment vertical="center"/>
    </xf>
    <xf numFmtId="44" fontId="30" fillId="0" borderId="0" xfId="0" applyNumberFormat="1" applyFont="1" applyAlignment="1">
      <alignment horizontal="center" vertical="center"/>
    </xf>
    <xf numFmtId="44" fontId="51" fillId="16" borderId="1" xfId="15" applyFont="1" applyFill="1" applyBorder="1" applyAlignment="1">
      <alignment horizontal="center" vertical="center" wrapText="1"/>
    </xf>
    <xf numFmtId="0" fontId="26" fillId="0" borderId="0" xfId="0" applyFont="1" applyAlignment="1">
      <alignment horizontal="left" vertical="center" wrapText="1" indent="1"/>
    </xf>
    <xf numFmtId="0" fontId="28" fillId="0" borderId="0" xfId="0" applyFont="1" applyAlignment="1">
      <alignment horizontal="center" vertical="center" wrapText="1"/>
    </xf>
    <xf numFmtId="44" fontId="33" fillId="0" borderId="0" xfId="15" applyFont="1" applyFill="1" applyBorder="1" applyAlignment="1">
      <alignment horizontal="center" vertical="center"/>
    </xf>
    <xf numFmtId="0" fontId="26" fillId="0" borderId="0" xfId="0" applyFont="1" applyAlignment="1">
      <alignment horizontal="center" vertical="center"/>
    </xf>
    <xf numFmtId="44" fontId="28" fillId="0" borderId="0" xfId="15" applyFont="1" applyFill="1" applyBorder="1" applyAlignment="1">
      <alignment horizontal="center" vertical="center"/>
    </xf>
    <xf numFmtId="10" fontId="28" fillId="0" borderId="0" xfId="0" applyNumberFormat="1" applyFont="1" applyAlignment="1">
      <alignment horizontal="center" vertical="center"/>
    </xf>
    <xf numFmtId="9" fontId="20" fillId="0" borderId="0" xfId="17" applyFont="1" applyAlignment="1">
      <alignment horizontal="center" vertical="center"/>
    </xf>
    <xf numFmtId="8" fontId="52" fillId="0" borderId="85" xfId="0" applyNumberFormat="1" applyFont="1" applyBorder="1" applyAlignment="1">
      <alignment horizontal="center" wrapText="1"/>
    </xf>
    <xf numFmtId="8" fontId="52" fillId="0" borderId="86" xfId="0" applyNumberFormat="1" applyFont="1" applyBorder="1" applyAlignment="1">
      <alignment horizontal="center" wrapText="1"/>
    </xf>
    <xf numFmtId="9" fontId="27" fillId="0" borderId="0" xfId="17" applyFont="1" applyBorder="1" applyAlignment="1">
      <alignment horizontal="left" vertical="center" wrapText="1"/>
    </xf>
    <xf numFmtId="0" fontId="0" fillId="0" borderId="0" xfId="0" applyAlignment="1">
      <alignment horizontal="left" vertical="center" wrapText="1" indent="1"/>
    </xf>
    <xf numFmtId="0" fontId="0" fillId="0" borderId="0" xfId="0" applyAlignment="1">
      <alignment horizontal="center" vertical="center" wrapText="1"/>
    </xf>
    <xf numFmtId="44" fontId="0" fillId="0" borderId="0" xfId="15" applyFont="1" applyAlignment="1">
      <alignment vertical="center"/>
    </xf>
    <xf numFmtId="8" fontId="52" fillId="23" borderId="85" xfId="0" applyNumberFormat="1" applyFont="1" applyFill="1" applyBorder="1" applyAlignment="1">
      <alignment horizontal="center" wrapText="1"/>
    </xf>
    <xf numFmtId="8" fontId="52" fillId="23" borderId="86" xfId="0" applyNumberFormat="1" applyFont="1" applyFill="1" applyBorder="1" applyAlignment="1">
      <alignment horizontal="center" wrapText="1"/>
    </xf>
    <xf numFmtId="9" fontId="3" fillId="0" borderId="0" xfId="17" applyFont="1" applyBorder="1" applyAlignment="1">
      <alignment horizontal="center" vertical="center" wrapText="1"/>
    </xf>
    <xf numFmtId="9" fontId="3" fillId="0" borderId="0" xfId="17" applyFont="1" applyBorder="1" applyAlignment="1">
      <alignment horizontal="left" vertical="center"/>
    </xf>
    <xf numFmtId="9" fontId="4" fillId="0" borderId="0" xfId="17" applyFont="1" applyBorder="1" applyAlignment="1">
      <alignment horizontal="center" vertical="center"/>
    </xf>
    <xf numFmtId="14" fontId="25" fillId="0" borderId="0" xfId="17" applyNumberFormat="1" applyFont="1" applyBorder="1" applyAlignment="1">
      <alignment horizontal="center" vertical="center"/>
    </xf>
    <xf numFmtId="44" fontId="25" fillId="0" borderId="42" xfId="15" applyFont="1" applyBorder="1" applyAlignment="1">
      <alignment vertical="center"/>
    </xf>
    <xf numFmtId="44" fontId="25" fillId="0" borderId="0" xfId="15" applyFont="1" applyBorder="1" applyAlignment="1">
      <alignment vertical="center"/>
    </xf>
    <xf numFmtId="171" fontId="20" fillId="0" borderId="0" xfId="17" applyNumberFormat="1" applyFont="1" applyFill="1" applyBorder="1" applyAlignment="1">
      <alignment vertical="center"/>
    </xf>
    <xf numFmtId="6" fontId="52" fillId="23" borderId="85" xfId="0" applyNumberFormat="1" applyFont="1" applyFill="1" applyBorder="1" applyAlignment="1">
      <alignment horizontal="center" wrapText="1"/>
    </xf>
    <xf numFmtId="6" fontId="52" fillId="23" borderId="86" xfId="0" applyNumberFormat="1" applyFont="1" applyFill="1" applyBorder="1" applyAlignment="1">
      <alignment horizontal="center" wrapText="1"/>
    </xf>
    <xf numFmtId="8" fontId="52" fillId="0" borderId="85" xfId="0" applyNumberFormat="1" applyFont="1" applyBorder="1" applyAlignment="1">
      <alignment horizontal="center" vertical="center" wrapText="1"/>
    </xf>
    <xf numFmtId="4" fontId="52" fillId="0" borderId="86" xfId="0" applyNumberFormat="1" applyFont="1" applyBorder="1" applyAlignment="1">
      <alignment horizontal="center" vertical="center" wrapText="1"/>
    </xf>
    <xf numFmtId="8" fontId="53" fillId="23" borderId="85" xfId="0" applyNumberFormat="1" applyFont="1" applyFill="1" applyBorder="1" applyAlignment="1">
      <alignment horizontal="center" vertical="center" wrapText="1"/>
    </xf>
    <xf numFmtId="8" fontId="53" fillId="23" borderId="86" xfId="0" applyNumberFormat="1" applyFont="1" applyFill="1" applyBorder="1" applyAlignment="1">
      <alignment horizontal="center" vertical="center" wrapText="1"/>
    </xf>
    <xf numFmtId="171" fontId="20" fillId="0" borderId="0" xfId="0" applyNumberFormat="1" applyFont="1" applyAlignment="1">
      <alignment vertical="center"/>
    </xf>
    <xf numFmtId="44" fontId="20" fillId="0" borderId="0" xfId="15" applyFont="1" applyAlignment="1">
      <alignment vertical="center"/>
    </xf>
    <xf numFmtId="44" fontId="28" fillId="4" borderId="0" xfId="15" applyFont="1" applyFill="1" applyAlignment="1">
      <alignment vertical="center"/>
    </xf>
    <xf numFmtId="0" fontId="0" fillId="0" borderId="0" xfId="0" applyAlignment="1">
      <alignment horizontal="center"/>
    </xf>
    <xf numFmtId="0" fontId="0" fillId="0" borderId="1" xfId="0" applyBorder="1" applyAlignment="1">
      <alignment horizontal="center" vertical="center" wrapText="1"/>
    </xf>
    <xf numFmtId="0" fontId="57" fillId="0" borderId="1" xfId="0" applyFont="1" applyBorder="1" applyAlignment="1">
      <alignment horizontal="center" vertical="center" wrapText="1"/>
    </xf>
    <xf numFmtId="10" fontId="57" fillId="0" borderId="1" xfId="17" applyNumberFormat="1" applyFont="1" applyFill="1" applyBorder="1" applyAlignment="1">
      <alignment horizontal="center" vertical="center" wrapText="1"/>
    </xf>
    <xf numFmtId="14" fontId="57" fillId="0" borderId="1" xfId="0" applyNumberFormat="1" applyFont="1" applyBorder="1" applyAlignment="1">
      <alignment horizontal="center" vertical="center" wrapText="1"/>
    </xf>
    <xf numFmtId="10" fontId="57" fillId="0" borderId="1" xfId="17" applyNumberFormat="1" applyFont="1" applyBorder="1" applyAlignment="1">
      <alignment horizontal="center" vertical="center" wrapText="1"/>
    </xf>
    <xf numFmtId="0" fontId="57" fillId="16"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58" fillId="0" borderId="1" xfId="0" applyFont="1" applyBorder="1" applyAlignment="1">
      <alignment horizontal="center" vertical="center" wrapText="1"/>
    </xf>
    <xf numFmtId="49" fontId="57" fillId="0" borderId="1" xfId="17" applyNumberFormat="1" applyFont="1" applyBorder="1" applyAlignment="1">
      <alignment horizontal="center" vertical="center" wrapText="1"/>
    </xf>
    <xf numFmtId="10" fontId="57" fillId="16" borderId="1" xfId="17" applyNumberFormat="1" applyFont="1" applyFill="1" applyBorder="1" applyAlignment="1">
      <alignment horizontal="center" vertical="center" wrapText="1"/>
    </xf>
    <xf numFmtId="9" fontId="57" fillId="0" borderId="1" xfId="17" applyFont="1" applyFill="1" applyBorder="1" applyAlignment="1">
      <alignment horizontal="center" vertical="center" wrapText="1"/>
    </xf>
    <xf numFmtId="0" fontId="0" fillId="16" borderId="1" xfId="0" applyFill="1" applyBorder="1" applyAlignment="1">
      <alignment horizontal="center" vertical="center" wrapText="1"/>
    </xf>
    <xf numFmtId="0" fontId="59" fillId="0" borderId="1" xfId="0" applyFont="1" applyBorder="1" applyAlignment="1">
      <alignment horizontal="center" vertical="center" wrapText="1"/>
    </xf>
    <xf numFmtId="14" fontId="59" fillId="0" borderId="1" xfId="0" applyNumberFormat="1" applyFont="1" applyBorder="1" applyAlignment="1">
      <alignment horizontal="center" vertical="center" wrapText="1"/>
    </xf>
    <xf numFmtId="0" fontId="60" fillId="16"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72"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0" fillId="0" borderId="1" xfId="0" applyFont="1" applyBorder="1" applyAlignment="1">
      <alignment horizontal="center" vertical="center" wrapText="1"/>
    </xf>
    <xf numFmtId="2" fontId="61" fillId="25" borderId="4" xfId="11" applyNumberFormat="1" applyFont="1" applyFill="1" applyBorder="1" applyAlignment="1" applyProtection="1">
      <alignment horizontal="center" vertical="center" wrapText="1"/>
      <protection locked="0"/>
    </xf>
    <xf numFmtId="0" fontId="61" fillId="26" borderId="4" xfId="0" applyFont="1" applyFill="1" applyBorder="1" applyAlignment="1">
      <alignment horizontal="center" vertical="center" wrapText="1"/>
    </xf>
    <xf numFmtId="14" fontId="61" fillId="25" borderId="4" xfId="11" applyNumberFormat="1" applyFont="1" applyFill="1" applyBorder="1" applyAlignment="1" applyProtection="1">
      <alignment horizontal="center" vertical="center" wrapText="1"/>
      <protection locked="0"/>
    </xf>
    <xf numFmtId="170" fontId="61" fillId="25" borderId="4" xfId="15" applyNumberFormat="1" applyFont="1" applyFill="1" applyBorder="1" applyAlignment="1">
      <alignment horizontal="center" vertical="center" wrapText="1"/>
    </xf>
    <xf numFmtId="0" fontId="62" fillId="0" borderId="0" xfId="0" applyFont="1"/>
    <xf numFmtId="0" fontId="10" fillId="8" borderId="2"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6" borderId="0" xfId="0" applyFont="1" applyFill="1" applyAlignment="1">
      <alignment horizontal="center" vertical="center" wrapText="1"/>
    </xf>
    <xf numFmtId="0" fontId="10" fillId="6" borderId="2" xfId="0" applyFont="1" applyFill="1" applyBorder="1" applyAlignment="1">
      <alignment horizontal="center" vertical="center" wrapText="1"/>
    </xf>
    <xf numFmtId="0" fontId="13" fillId="7" borderId="2" xfId="0" applyFont="1" applyFill="1" applyBorder="1" applyAlignment="1">
      <alignment horizontal="center" vertical="center"/>
    </xf>
    <xf numFmtId="0" fontId="14" fillId="0" borderId="1" xfId="0" applyFont="1" applyBorder="1" applyAlignment="1">
      <alignment horizontal="center" vertical="center" wrapText="1"/>
    </xf>
    <xf numFmtId="0" fontId="56" fillId="24" borderId="0" xfId="0" applyFont="1" applyFill="1" applyAlignment="1">
      <alignment horizontal="center" vertical="center" wrapText="1"/>
    </xf>
    <xf numFmtId="0" fontId="28" fillId="18" borderId="23" xfId="0" applyFont="1" applyFill="1" applyBorder="1" applyAlignment="1">
      <alignment horizontal="center" vertical="center"/>
    </xf>
    <xf numFmtId="0" fontId="28" fillId="18" borderId="24" xfId="0" applyFont="1" applyFill="1" applyBorder="1" applyAlignment="1">
      <alignment horizontal="center" vertical="center"/>
    </xf>
    <xf numFmtId="0" fontId="28" fillId="18" borderId="25" xfId="0" applyFont="1" applyFill="1" applyBorder="1" applyAlignment="1">
      <alignment horizontal="center" vertical="center"/>
    </xf>
    <xf numFmtId="9" fontId="28" fillId="19" borderId="26" xfId="17" applyFont="1" applyFill="1" applyBorder="1" applyAlignment="1">
      <alignment horizontal="center" vertical="center"/>
    </xf>
    <xf numFmtId="9" fontId="28" fillId="19" borderId="27" xfId="17" applyFont="1" applyFill="1" applyBorder="1" applyAlignment="1">
      <alignment horizontal="center" vertical="center"/>
    </xf>
    <xf numFmtId="9" fontId="28" fillId="19" borderId="27" xfId="17" applyFont="1" applyFill="1" applyBorder="1" applyAlignment="1">
      <alignment horizontal="left" vertical="center"/>
    </xf>
    <xf numFmtId="14" fontId="29" fillId="19" borderId="27" xfId="17" applyNumberFormat="1" applyFont="1" applyFill="1" applyBorder="1" applyAlignment="1">
      <alignment horizontal="center" vertical="center"/>
    </xf>
    <xf numFmtId="14" fontId="29" fillId="19" borderId="28" xfId="17" applyNumberFormat="1" applyFont="1" applyFill="1" applyBorder="1" applyAlignment="1">
      <alignment horizontal="center" vertical="center"/>
    </xf>
    <xf numFmtId="0" fontId="30" fillId="0" borderId="23"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52" xfId="0" applyFont="1" applyBorder="1" applyAlignment="1">
      <alignment horizontal="center" vertical="center" wrapText="1"/>
    </xf>
    <xf numFmtId="44" fontId="30" fillId="0" borderId="24" xfId="15" applyFont="1" applyBorder="1" applyAlignment="1">
      <alignment horizontal="center" vertical="center"/>
    </xf>
    <xf numFmtId="44" fontId="30" fillId="0" borderId="1" xfId="15" applyFont="1" applyBorder="1" applyAlignment="1">
      <alignment horizontal="center" vertical="center"/>
    </xf>
    <xf numFmtId="44" fontId="30" fillId="0" borderId="7" xfId="15" applyFont="1" applyBorder="1" applyAlignment="1">
      <alignment horizontal="center" vertical="center"/>
    </xf>
    <xf numFmtId="171" fontId="30" fillId="0" borderId="24" xfId="17" applyNumberFormat="1" applyFont="1" applyBorder="1" applyAlignment="1">
      <alignment horizontal="center" vertical="center"/>
    </xf>
    <xf numFmtId="171" fontId="30" fillId="0" borderId="1" xfId="17" applyNumberFormat="1" applyFont="1" applyBorder="1" applyAlignment="1">
      <alignment horizontal="center" vertical="center"/>
    </xf>
    <xf numFmtId="171" fontId="30" fillId="0" borderId="7" xfId="17" applyNumberFormat="1" applyFont="1" applyBorder="1" applyAlignment="1">
      <alignment horizontal="center" vertical="center"/>
    </xf>
    <xf numFmtId="44" fontId="37" fillId="0" borderId="37" xfId="15" applyFont="1" applyFill="1" applyBorder="1" applyAlignment="1">
      <alignment horizontal="center" vertical="center"/>
    </xf>
    <xf numFmtId="44" fontId="37" fillId="0" borderId="41" xfId="15" applyFont="1" applyFill="1" applyBorder="1" applyAlignment="1">
      <alignment horizontal="center" vertical="center"/>
    </xf>
    <xf numFmtId="44" fontId="37" fillId="0" borderId="54" xfId="15" applyFont="1" applyFill="1" applyBorder="1" applyAlignment="1">
      <alignment horizontal="center" vertical="center"/>
    </xf>
    <xf numFmtId="171" fontId="36" fillId="0" borderId="38" xfId="17" applyNumberFormat="1" applyFont="1" applyBorder="1" applyAlignment="1">
      <alignment horizontal="center" vertical="center"/>
    </xf>
    <xf numFmtId="171" fontId="36" fillId="0" borderId="42" xfId="17" applyNumberFormat="1" applyFont="1" applyBorder="1" applyAlignment="1">
      <alignment horizontal="center" vertical="center"/>
    </xf>
    <xf numFmtId="171" fontId="36" fillId="0" borderId="55" xfId="17" applyNumberFormat="1" applyFont="1" applyBorder="1" applyAlignment="1">
      <alignment horizontal="center" vertical="center"/>
    </xf>
    <xf numFmtId="172" fontId="33" fillId="0" borderId="7" xfId="17" applyNumberFormat="1" applyFont="1" applyBorder="1" applyAlignment="1">
      <alignment horizontal="center" vertical="center"/>
    </xf>
    <xf numFmtId="172" fontId="33" fillId="0" borderId="4" xfId="17" applyNumberFormat="1" applyFont="1" applyBorder="1" applyAlignment="1">
      <alignment horizontal="center" vertical="center"/>
    </xf>
    <xf numFmtId="44" fontId="33" fillId="0" borderId="7" xfId="15" applyFont="1" applyBorder="1" applyAlignment="1">
      <alignment horizontal="center" vertical="center"/>
    </xf>
    <xf numFmtId="44" fontId="33" fillId="0" borderId="4" xfId="15" applyFont="1" applyBorder="1" applyAlignment="1">
      <alignment horizontal="center" vertical="center"/>
    </xf>
    <xf numFmtId="44" fontId="33" fillId="0" borderId="7" xfId="15" applyFont="1" applyBorder="1" applyAlignment="1">
      <alignment horizontal="center" vertical="center" wrapText="1"/>
    </xf>
    <xf numFmtId="44" fontId="33" fillId="0" borderId="4" xfId="15" applyFont="1" applyBorder="1" applyAlignment="1">
      <alignment horizontal="center" vertical="center" wrapText="1"/>
    </xf>
    <xf numFmtId="0" fontId="36" fillId="0" borderId="6" xfId="0" applyFont="1" applyBorder="1" applyAlignment="1">
      <alignment horizontal="center" vertical="center"/>
    </xf>
    <xf numFmtId="0" fontId="33" fillId="0" borderId="5" xfId="0" applyFont="1" applyBorder="1" applyAlignment="1">
      <alignment horizontal="left" vertical="center" wrapText="1" indent="1"/>
    </xf>
    <xf numFmtId="171" fontId="33" fillId="0" borderId="7" xfId="17" applyNumberFormat="1" applyFont="1" applyBorder="1" applyAlignment="1">
      <alignment horizontal="center" vertical="center"/>
    </xf>
    <xf numFmtId="171" fontId="33" fillId="0" borderId="4" xfId="17" applyNumberFormat="1" applyFont="1" applyBorder="1" applyAlignment="1">
      <alignment horizontal="center" vertical="center"/>
    </xf>
    <xf numFmtId="44" fontId="33" fillId="0" borderId="1" xfId="15" applyFont="1" applyBorder="1" applyAlignment="1">
      <alignment horizontal="center" vertical="center"/>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33" fillId="22" borderId="17" xfId="0" applyFont="1" applyFill="1" applyBorder="1" applyAlignment="1">
      <alignment horizontal="center" vertical="center" wrapText="1" indent="1"/>
    </xf>
    <xf numFmtId="0" fontId="33" fillId="22" borderId="21" xfId="0" applyFont="1" applyFill="1" applyBorder="1" applyAlignment="1">
      <alignment horizontal="center" vertical="center" wrapText="1" indent="1"/>
    </xf>
    <xf numFmtId="0" fontId="33" fillId="0" borderId="7" xfId="0" applyFont="1" applyBorder="1" applyAlignment="1">
      <alignment horizontal="center" vertical="center" wrapText="1"/>
    </xf>
    <xf numFmtId="0" fontId="33" fillId="0" borderId="4" xfId="0" applyFont="1" applyBorder="1" applyAlignment="1">
      <alignment horizontal="center" vertical="center" wrapText="1"/>
    </xf>
    <xf numFmtId="0" fontId="36" fillId="0" borderId="49" xfId="0" quotePrefix="1" applyFont="1" applyBorder="1" applyAlignment="1">
      <alignment horizontal="left" vertical="center" wrapText="1"/>
    </xf>
    <xf numFmtId="0" fontId="36" fillId="0" borderId="51" xfId="0" quotePrefix="1" applyFont="1" applyBorder="1" applyAlignment="1">
      <alignment horizontal="left" vertical="center" wrapText="1"/>
    </xf>
    <xf numFmtId="0" fontId="33" fillId="0" borderId="17" xfId="0" applyFont="1" applyBorder="1" applyAlignment="1">
      <alignment horizontal="left" vertical="center" wrapText="1" indent="1"/>
    </xf>
    <xf numFmtId="0" fontId="33" fillId="0" borderId="21" xfId="0" applyFont="1" applyBorder="1" applyAlignment="1">
      <alignment horizontal="left" vertical="center" wrapText="1" indent="1"/>
    </xf>
    <xf numFmtId="44" fontId="33" fillId="0" borderId="1" xfId="15" applyFont="1" applyBorder="1" applyAlignment="1">
      <alignment horizontal="center" vertical="center" wrapText="1"/>
    </xf>
    <xf numFmtId="0" fontId="37" fillId="0" borderId="6" xfId="0" quotePrefix="1" applyFont="1" applyBorder="1" applyAlignment="1">
      <alignment horizontal="left" vertical="center" wrapText="1"/>
    </xf>
    <xf numFmtId="0" fontId="35" fillId="0" borderId="43" xfId="0" quotePrefix="1" applyFont="1" applyBorder="1" applyAlignment="1">
      <alignment horizontal="left" vertical="center" wrapText="1"/>
    </xf>
    <xf numFmtId="0" fontId="36" fillId="0" borderId="49" xfId="0" applyFont="1" applyBorder="1" applyAlignment="1">
      <alignment horizontal="left" vertical="center" wrapText="1"/>
    </xf>
    <xf numFmtId="0" fontId="36" fillId="0" borderId="51" xfId="0" applyFont="1" applyBorder="1" applyAlignment="1">
      <alignment horizontal="left" vertical="center" wrapText="1"/>
    </xf>
    <xf numFmtId="0" fontId="30" fillId="0" borderId="29" xfId="0" applyFont="1" applyBorder="1" applyAlignment="1">
      <alignment horizontal="center" vertical="center" wrapText="1"/>
    </xf>
    <xf numFmtId="0" fontId="36" fillId="0" borderId="25" xfId="0" applyFont="1" applyBorder="1" applyAlignment="1">
      <alignment horizontal="center" vertical="center"/>
    </xf>
    <xf numFmtId="0" fontId="33" fillId="0" borderId="36" xfId="0" applyFont="1" applyBorder="1" applyAlignment="1">
      <alignment horizontal="left" vertical="center" wrapText="1" indent="1"/>
    </xf>
    <xf numFmtId="0" fontId="33" fillId="0" borderId="57" xfId="0" applyFont="1" applyBorder="1" applyAlignment="1">
      <alignment horizontal="center" vertical="center" wrapText="1"/>
    </xf>
    <xf numFmtId="0" fontId="33" fillId="0" borderId="60" xfId="0" applyFont="1" applyBorder="1" applyAlignment="1">
      <alignment horizontal="center" vertical="center" wrapText="1"/>
    </xf>
    <xf numFmtId="44" fontId="37" fillId="0" borderId="24" xfId="15" applyFont="1" applyFill="1" applyBorder="1" applyAlignment="1">
      <alignment horizontal="center" vertical="center"/>
    </xf>
    <xf numFmtId="44" fontId="37" fillId="0" borderId="1" xfId="15" applyFont="1" applyFill="1" applyBorder="1" applyAlignment="1">
      <alignment horizontal="center" vertical="center"/>
    </xf>
    <xf numFmtId="44" fontId="33" fillId="0" borderId="7" xfId="15" applyFont="1" applyFill="1" applyBorder="1" applyAlignment="1">
      <alignment horizontal="center" vertical="center"/>
    </xf>
    <xf numFmtId="44" fontId="33" fillId="0" borderId="4" xfId="15" applyFont="1" applyFill="1" applyBorder="1" applyAlignment="1">
      <alignment horizontal="center" vertical="center"/>
    </xf>
    <xf numFmtId="0" fontId="33" fillId="0" borderId="10" xfId="0" quotePrefix="1" applyFont="1" applyBorder="1" applyAlignment="1">
      <alignment horizontal="center" vertical="center" wrapText="1"/>
    </xf>
    <xf numFmtId="0" fontId="33" fillId="0" borderId="12" xfId="0" quotePrefix="1" applyFont="1" applyBorder="1" applyAlignment="1">
      <alignment horizontal="center" vertical="center" wrapText="1"/>
    </xf>
    <xf numFmtId="0" fontId="33" fillId="0" borderId="48" xfId="0" applyFont="1" applyBorder="1" applyAlignment="1">
      <alignment horizontal="center" vertical="center" wrapText="1"/>
    </xf>
    <xf numFmtId="0" fontId="33" fillId="0" borderId="50" xfId="0" applyFont="1" applyBorder="1" applyAlignment="1">
      <alignment horizontal="center" vertical="center" wrapText="1"/>
    </xf>
    <xf numFmtId="170" fontId="37" fillId="0" borderId="24" xfId="0" applyNumberFormat="1" applyFont="1" applyBorder="1" applyAlignment="1">
      <alignment horizontal="center" vertical="center"/>
    </xf>
    <xf numFmtId="170" fontId="37" fillId="0" borderId="1" xfId="0" applyNumberFormat="1" applyFont="1" applyBorder="1" applyAlignment="1">
      <alignment horizontal="center" vertical="center"/>
    </xf>
    <xf numFmtId="44" fontId="33" fillId="0" borderId="24" xfId="15" applyFont="1" applyFill="1" applyBorder="1" applyAlignment="1">
      <alignment horizontal="center" vertical="center"/>
    </xf>
    <xf numFmtId="44" fontId="33" fillId="0" borderId="1" xfId="15" applyFont="1" applyFill="1" applyBorder="1" applyAlignment="1">
      <alignment horizontal="center" vertical="center"/>
    </xf>
    <xf numFmtId="171" fontId="30" fillId="0" borderId="7" xfId="0" applyNumberFormat="1" applyFont="1" applyBorder="1" applyAlignment="1">
      <alignment horizontal="center" vertical="center"/>
    </xf>
    <xf numFmtId="171" fontId="30" fillId="0" borderId="11" xfId="0" applyNumberFormat="1" applyFont="1" applyBorder="1" applyAlignment="1">
      <alignment horizontal="center" vertical="center"/>
    </xf>
    <xf numFmtId="171" fontId="30" fillId="0" borderId="4" xfId="0" applyNumberFormat="1" applyFont="1" applyBorder="1" applyAlignment="1">
      <alignment horizontal="center" vertical="center"/>
    </xf>
    <xf numFmtId="171" fontId="30" fillId="0" borderId="4" xfId="17" applyNumberFormat="1" applyFont="1" applyBorder="1" applyAlignment="1">
      <alignment horizontal="center" vertical="center"/>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6" fillId="0" borderId="28" xfId="0" quotePrefix="1" applyFont="1" applyBorder="1" applyAlignment="1">
      <alignment horizontal="left" vertical="center" wrapText="1"/>
    </xf>
    <xf numFmtId="0" fontId="36" fillId="0" borderId="43" xfId="0" quotePrefix="1" applyFont="1" applyBorder="1" applyAlignment="1">
      <alignment horizontal="left" vertical="center" wrapText="1"/>
    </xf>
    <xf numFmtId="0" fontId="30" fillId="0" borderId="5" xfId="0" applyFont="1" applyBorder="1" applyAlignment="1">
      <alignment horizontal="left" vertical="center" wrapText="1" indent="1"/>
    </xf>
    <xf numFmtId="0" fontId="33" fillId="0" borderId="46" xfId="0" applyFont="1" applyBorder="1" applyAlignment="1">
      <alignment horizontal="center" vertical="center" wrapText="1"/>
    </xf>
    <xf numFmtId="44" fontId="37" fillId="0" borderId="7" xfId="15" applyFont="1" applyFill="1" applyBorder="1" applyAlignment="1">
      <alignment horizontal="center" vertical="center"/>
    </xf>
    <xf numFmtId="44" fontId="37" fillId="0" borderId="11" xfId="15" applyFont="1" applyFill="1" applyBorder="1" applyAlignment="1">
      <alignment horizontal="center" vertical="center"/>
    </xf>
    <xf numFmtId="44" fontId="33" fillId="0" borderId="11" xfId="15" applyFont="1" applyFill="1" applyBorder="1" applyAlignment="1">
      <alignment horizontal="center" vertical="center"/>
    </xf>
    <xf numFmtId="171" fontId="33" fillId="0" borderId="7" xfId="0" applyNumberFormat="1" applyFont="1" applyBorder="1" applyAlignment="1">
      <alignment horizontal="center" vertical="center"/>
    </xf>
    <xf numFmtId="171" fontId="33" fillId="0" borderId="11" xfId="0" applyNumberFormat="1" applyFont="1" applyBorder="1" applyAlignment="1">
      <alignment horizontal="center" vertical="center"/>
    </xf>
    <xf numFmtId="170" fontId="37" fillId="0" borderId="7" xfId="0" applyNumberFormat="1" applyFont="1" applyBorder="1" applyAlignment="1">
      <alignment horizontal="center" vertical="center"/>
    </xf>
    <xf numFmtId="170" fontId="37" fillId="0" borderId="11" xfId="0" applyNumberFormat="1" applyFont="1" applyBorder="1" applyAlignment="1">
      <alignment horizontal="center" vertical="center"/>
    </xf>
    <xf numFmtId="0" fontId="33" fillId="0" borderId="1" xfId="0" applyFont="1" applyBorder="1" applyAlignment="1">
      <alignment horizontal="center" vertical="center" wrapText="1"/>
    </xf>
    <xf numFmtId="0" fontId="33" fillId="0" borderId="24" xfId="0" applyFont="1" applyBorder="1" applyAlignment="1">
      <alignment horizontal="center" vertical="center" wrapText="1"/>
    </xf>
    <xf numFmtId="44" fontId="30" fillId="0" borderId="24" xfId="15" applyFont="1" applyFill="1" applyBorder="1" applyAlignment="1">
      <alignment horizontal="center" vertical="center"/>
    </xf>
    <xf numFmtId="44" fontId="30" fillId="0" borderId="1" xfId="15" applyFont="1" applyFill="1" applyBorder="1" applyAlignment="1">
      <alignment horizontal="center" vertical="center"/>
    </xf>
    <xf numFmtId="44" fontId="30" fillId="0" borderId="7" xfId="15" applyFont="1" applyFill="1" applyBorder="1" applyAlignment="1">
      <alignment horizontal="center" vertical="center"/>
    </xf>
    <xf numFmtId="44" fontId="30" fillId="0" borderId="32" xfId="15" applyFont="1" applyFill="1" applyBorder="1" applyAlignment="1">
      <alignment horizontal="center" vertical="center"/>
    </xf>
    <xf numFmtId="0" fontId="33" fillId="0" borderId="25" xfId="0" quotePrefix="1" applyFont="1" applyBorder="1" applyAlignment="1">
      <alignment horizontal="left" vertical="center" wrapText="1"/>
    </xf>
    <xf numFmtId="0" fontId="33" fillId="0" borderId="6" xfId="0" quotePrefix="1" applyFont="1" applyBorder="1" applyAlignment="1">
      <alignment horizontal="left" vertical="center" wrapText="1"/>
    </xf>
    <xf numFmtId="44" fontId="37" fillId="0" borderId="37" xfId="15" applyFont="1" applyFill="1" applyBorder="1" applyAlignment="1">
      <alignment horizontal="center" vertical="center" wrapText="1"/>
    </xf>
    <xf numFmtId="44" fontId="37" fillId="0" borderId="41" xfId="15" applyFont="1" applyFill="1" applyBorder="1" applyAlignment="1">
      <alignment horizontal="center" vertical="center" wrapText="1"/>
    </xf>
    <xf numFmtId="44" fontId="37" fillId="0" borderId="54" xfId="15" applyFont="1" applyFill="1" applyBorder="1" applyAlignment="1">
      <alignment horizontal="center" vertical="center" wrapText="1"/>
    </xf>
    <xf numFmtId="0" fontId="37" fillId="0" borderId="6" xfId="0" applyFont="1" applyBorder="1" applyAlignment="1">
      <alignment horizontal="left" vertical="center" wrapText="1"/>
    </xf>
    <xf numFmtId="0" fontId="33" fillId="0" borderId="6" xfId="0" applyFont="1" applyBorder="1" applyAlignment="1">
      <alignment horizontal="left" vertical="center" wrapText="1"/>
    </xf>
    <xf numFmtId="171" fontId="30" fillId="0" borderId="24" xfId="0" applyNumberFormat="1" applyFont="1" applyBorder="1" applyAlignment="1">
      <alignment horizontal="center" vertical="center"/>
    </xf>
    <xf numFmtId="171" fontId="30" fillId="0" borderId="1" xfId="0" applyNumberFormat="1" applyFont="1" applyBorder="1" applyAlignment="1">
      <alignment horizontal="center" vertical="center"/>
    </xf>
    <xf numFmtId="171" fontId="30" fillId="0" borderId="32" xfId="0" applyNumberFormat="1" applyFont="1" applyBorder="1" applyAlignment="1">
      <alignment horizontal="center" vertical="center"/>
    </xf>
    <xf numFmtId="171" fontId="33" fillId="0" borderId="24" xfId="0" applyNumberFormat="1" applyFont="1" applyBorder="1" applyAlignment="1">
      <alignment horizontal="center" vertical="center"/>
    </xf>
    <xf numFmtId="171" fontId="33" fillId="0" borderId="1" xfId="0" applyNumberFormat="1" applyFont="1" applyBorder="1" applyAlignment="1">
      <alignment horizontal="center" vertical="center"/>
    </xf>
    <xf numFmtId="0" fontId="35" fillId="0" borderId="43" xfId="0" applyFont="1" applyBorder="1" applyAlignment="1">
      <alignment horizontal="left" vertical="center" wrapText="1"/>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44" fontId="37" fillId="0" borderId="4" xfId="15" applyFont="1" applyFill="1" applyBorder="1" applyAlignment="1">
      <alignment horizontal="center" vertical="center"/>
    </xf>
    <xf numFmtId="44" fontId="33" fillId="0" borderId="10" xfId="15" applyFont="1" applyBorder="1" applyAlignment="1">
      <alignment horizontal="left" vertical="center" wrapText="1"/>
    </xf>
    <xf numFmtId="44" fontId="33" fillId="0" borderId="12" xfId="15" applyFont="1" applyBorder="1" applyAlignment="1">
      <alignment horizontal="left" vertical="center" wrapText="1"/>
    </xf>
    <xf numFmtId="44" fontId="36" fillId="0" borderId="49" xfId="15" applyFont="1" applyBorder="1" applyAlignment="1">
      <alignment horizontal="left" vertical="center" wrapText="1"/>
    </xf>
    <xf numFmtId="44" fontId="36" fillId="0" borderId="51" xfId="15" applyFont="1" applyBorder="1" applyAlignment="1">
      <alignment horizontal="left" vertical="center" wrapText="1"/>
    </xf>
    <xf numFmtId="0" fontId="36" fillId="0" borderId="6" xfId="0" applyFont="1" applyBorder="1" applyAlignment="1">
      <alignment horizontal="center" vertical="center" wrapText="1"/>
    </xf>
    <xf numFmtId="0" fontId="36" fillId="0" borderId="43" xfId="0" applyFont="1" applyBorder="1" applyAlignment="1">
      <alignment horizontal="left" vertical="center" wrapText="1"/>
    </xf>
    <xf numFmtId="0" fontId="36" fillId="16" borderId="6" xfId="0" applyFont="1" applyFill="1" applyBorder="1" applyAlignment="1">
      <alignment horizontal="center" vertical="center" wrapText="1"/>
    </xf>
    <xf numFmtId="0" fontId="37" fillId="16" borderId="5" xfId="0" applyFont="1" applyFill="1" applyBorder="1" applyAlignment="1">
      <alignment horizontal="left" vertical="center" wrapText="1" indent="1"/>
    </xf>
    <xf numFmtId="0" fontId="33" fillId="0" borderId="10" xfId="0" applyFont="1" applyBorder="1" applyAlignment="1">
      <alignment horizontal="left" vertical="center" wrapText="1"/>
    </xf>
    <xf numFmtId="0" fontId="33" fillId="0" borderId="12" xfId="0" applyFont="1" applyBorder="1" applyAlignment="1">
      <alignment horizontal="left" vertical="center" wrapText="1"/>
    </xf>
    <xf numFmtId="0" fontId="33" fillId="0" borderId="70" xfId="0" applyFont="1" applyBorder="1" applyAlignment="1">
      <alignment horizontal="center" vertical="center" wrapText="1"/>
    </xf>
    <xf numFmtId="171" fontId="33" fillId="0" borderId="4" xfId="0" applyNumberFormat="1" applyFont="1" applyBorder="1" applyAlignment="1">
      <alignment horizontal="center" vertical="center"/>
    </xf>
    <xf numFmtId="0" fontId="36" fillId="0" borderId="8" xfId="0" applyFont="1" applyBorder="1" applyAlignment="1">
      <alignment horizontal="center" vertical="center" wrapText="1"/>
    </xf>
    <xf numFmtId="0" fontId="33" fillId="0" borderId="9" xfId="0" applyFont="1" applyBorder="1" applyAlignment="1">
      <alignment horizontal="left" vertical="center" wrapText="1" indent="1"/>
    </xf>
    <xf numFmtId="0" fontId="33" fillId="0" borderId="11" xfId="0" applyFont="1" applyBorder="1" applyAlignment="1">
      <alignment horizontal="center" vertical="center" wrapText="1"/>
    </xf>
    <xf numFmtId="0" fontId="33" fillId="0" borderId="8" xfId="0" applyFont="1" applyBorder="1" applyAlignment="1">
      <alignment horizontal="center" vertical="center" wrapText="1"/>
    </xf>
    <xf numFmtId="0" fontId="36" fillId="0" borderId="42" xfId="0" applyFont="1" applyBorder="1" applyAlignment="1">
      <alignment horizontal="left" vertical="center" wrapText="1"/>
    </xf>
    <xf numFmtId="44" fontId="30" fillId="5" borderId="33" xfId="15" applyFont="1" applyFill="1" applyBorder="1" applyAlignment="1">
      <alignment horizontal="center" vertical="center"/>
    </xf>
    <xf numFmtId="44" fontId="30" fillId="5" borderId="31" xfId="15" applyFont="1" applyFill="1" applyBorder="1" applyAlignment="1">
      <alignment horizontal="center" vertical="center"/>
    </xf>
    <xf numFmtId="9" fontId="33" fillId="15" borderId="30" xfId="17" applyFont="1" applyFill="1" applyBorder="1" applyAlignment="1">
      <alignment horizontal="center" vertical="center"/>
    </xf>
    <xf numFmtId="9" fontId="33" fillId="15" borderId="33" xfId="17" applyFont="1" applyFill="1" applyBorder="1" applyAlignment="1">
      <alignment horizontal="center" vertical="center"/>
    </xf>
    <xf numFmtId="0" fontId="30" fillId="19" borderId="84" xfId="0" applyFont="1" applyFill="1" applyBorder="1" applyAlignment="1">
      <alignment horizontal="center" vertical="center" wrapText="1"/>
    </xf>
    <xf numFmtId="0" fontId="30" fillId="19" borderId="80" xfId="0" applyFont="1" applyFill="1" applyBorder="1" applyAlignment="1">
      <alignment horizontal="center" vertical="center" wrapText="1"/>
    </xf>
    <xf numFmtId="0" fontId="28" fillId="19" borderId="13" xfId="0" applyFont="1" applyFill="1" applyBorder="1" applyAlignment="1">
      <alignment horizontal="center" vertical="center"/>
    </xf>
    <xf numFmtId="0" fontId="28" fillId="19" borderId="5" xfId="0" applyFont="1" applyFill="1" applyBorder="1" applyAlignment="1">
      <alignment horizontal="center" vertical="center"/>
    </xf>
    <xf numFmtId="0" fontId="28" fillId="0" borderId="0" xfId="0" applyFont="1" applyAlignment="1">
      <alignment horizontal="center" vertical="center" wrapText="1"/>
    </xf>
    <xf numFmtId="171" fontId="36" fillId="16" borderId="28" xfId="17" applyNumberFormat="1" applyFont="1" applyFill="1" applyBorder="1" applyAlignment="1">
      <alignment horizontal="center" vertical="center"/>
    </xf>
    <xf numFmtId="171" fontId="36" fillId="16" borderId="43" xfId="17" applyNumberFormat="1" applyFont="1" applyFill="1" applyBorder="1" applyAlignment="1">
      <alignment horizontal="center" vertical="center"/>
    </xf>
    <xf numFmtId="171" fontId="36" fillId="16" borderId="56" xfId="17" applyNumberFormat="1" applyFont="1" applyFill="1" applyBorder="1" applyAlignment="1">
      <alignment horizontal="center" vertical="center"/>
    </xf>
    <xf numFmtId="44" fontId="30" fillId="0" borderId="77" xfId="15" applyFont="1" applyBorder="1" applyAlignment="1">
      <alignment horizontal="center" vertical="center"/>
    </xf>
    <xf numFmtId="44" fontId="30" fillId="0" borderId="78" xfId="15" applyFont="1" applyBorder="1" applyAlignment="1">
      <alignment horizontal="center" vertical="center"/>
    </xf>
    <xf numFmtId="44" fontId="33" fillId="0" borderId="27" xfId="15" applyFont="1" applyFill="1" applyBorder="1" applyAlignment="1">
      <alignment horizontal="center" vertical="center"/>
    </xf>
    <xf numFmtId="0" fontId="30" fillId="0" borderId="74"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6" xfId="0" applyFont="1" applyBorder="1" applyAlignment="1">
      <alignment horizontal="center" vertical="center" wrapText="1"/>
    </xf>
    <xf numFmtId="44" fontId="30" fillId="16" borderId="24" xfId="15" applyFont="1" applyFill="1" applyBorder="1" applyAlignment="1">
      <alignment horizontal="center" vertical="center"/>
    </xf>
    <xf numFmtId="44" fontId="30" fillId="16" borderId="1" xfId="15" applyFont="1" applyFill="1" applyBorder="1" applyAlignment="1">
      <alignment horizontal="center" vertical="center"/>
    </xf>
    <xf numFmtId="44" fontId="30" fillId="16" borderId="32" xfId="15" applyFont="1" applyFill="1" applyBorder="1" applyAlignment="1">
      <alignment horizontal="center" vertical="center"/>
    </xf>
  </cellXfs>
  <cellStyles count="27">
    <cellStyle name="Currency" xfId="15" builtinId="4"/>
    <cellStyle name="Currency 2" xfId="4" xr:uid="{00000000-0005-0000-0000-000000000000}"/>
    <cellStyle name="Currency 2 2" xfId="20" xr:uid="{3CB2154D-0B82-4595-A08D-BABB9FD39853}"/>
    <cellStyle name="Currency 3" xfId="21" xr:uid="{C9037DF1-DAAE-4636-88D1-A8D73BB2C851}"/>
    <cellStyle name="Euro" xfId="5" xr:uid="{00000000-0005-0000-0000-000001000000}"/>
    <cellStyle name="Euro 2" xfId="22" xr:uid="{438F2524-B3BD-4A50-9187-378238E43D6D}"/>
    <cellStyle name="Migliaia 2" xfId="6" xr:uid="{00000000-0005-0000-0000-000002000000}"/>
    <cellStyle name="Milliers [0]_budgetcalend 2002 02" xfId="7" xr:uid="{00000000-0005-0000-0000-000003000000}"/>
    <cellStyle name="Milliers_budgetcalend 2002 02" xfId="8" xr:uid="{00000000-0005-0000-0000-000004000000}"/>
    <cellStyle name="Monétaire [0]_budgetcalend 2002 02" xfId="9" xr:uid="{00000000-0005-0000-0000-000005000000}"/>
    <cellStyle name="Monétaire_budgetcalend 2002 02" xfId="10" xr:uid="{00000000-0005-0000-0000-000006000000}"/>
    <cellStyle name="Normal" xfId="0" builtinId="0"/>
    <cellStyle name="Normal 2" xfId="16" xr:uid="{D691DDE3-E7A8-438F-AE31-05FB4FFA5D3F}"/>
    <cellStyle name="Normal 3" xfId="23" xr:uid="{4E49F4C7-2CD6-4434-A881-26F740BA1A68}"/>
    <cellStyle name="Normale 2" xfId="11" xr:uid="{00000000-0005-0000-0000-000008000000}"/>
    <cellStyle name="Normale 2 2" xfId="18" xr:uid="{4D203F4E-BF89-4288-96A1-A68D7C0C97DA}"/>
    <cellStyle name="Normale 2 3" xfId="24" xr:uid="{E8492E38-AB36-4F2C-927E-6CFC117E806C}"/>
    <cellStyle name="Normale 3" xfId="2" xr:uid="{00000000-0005-0000-0000-000009000000}"/>
    <cellStyle name="Normale 3 2" xfId="25" xr:uid="{781B44AD-95A7-4173-95B8-260552C793EF}"/>
    <cellStyle name="Normale 4" xfId="3" xr:uid="{00000000-0005-0000-0000-00000A000000}"/>
    <cellStyle name="Percent" xfId="17" builtinId="5"/>
    <cellStyle name="Percent 2" xfId="12" xr:uid="{00000000-0005-0000-0000-00000B000000}"/>
    <cellStyle name="Percent 2 2" xfId="26" xr:uid="{7B7B77EA-8456-4F6E-A48D-39A40A55F1AF}"/>
    <cellStyle name="Percentuale 2" xfId="1" xr:uid="{00000000-0005-0000-0000-00000C000000}"/>
    <cellStyle name="Percentuale 3" xfId="13" xr:uid="{00000000-0005-0000-0000-00000D000000}"/>
    <cellStyle name="Valuta 2" xfId="14" xr:uid="{00000000-0005-0000-0000-00000E000000}"/>
    <cellStyle name="Valuta 2 2" xfId="19" xr:uid="{72D7C8F2-FACF-4AC2-994F-E22C4204E46F}"/>
  </cellStyles>
  <dxfs count="19">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15240</xdr:rowOff>
    </xdr:from>
    <xdr:to>
      <xdr:col>12</xdr:col>
      <xdr:colOff>116840</xdr:colOff>
      <xdr:row>1</xdr:row>
      <xdr:rowOff>56444</xdr:rowOff>
    </xdr:to>
    <xdr:pic>
      <xdr:nvPicPr>
        <xdr:cNvPr id="4" name="Immagine 1">
          <a:extLst>
            <a:ext uri="{FF2B5EF4-FFF2-40B4-BE49-F238E27FC236}">
              <a16:creationId xmlns:a16="http://schemas.microsoft.com/office/drawing/2014/main" id="{34AFAC77-5CE9-410E-9728-33D78F918D7A}"/>
            </a:ext>
          </a:extLst>
        </xdr:cNvPr>
        <xdr:cNvPicPr>
          <a:picLocks noChangeAspect="1"/>
        </xdr:cNvPicPr>
      </xdr:nvPicPr>
      <xdr:blipFill>
        <a:blip xmlns:r="http://schemas.openxmlformats.org/officeDocument/2006/relationships" r:embed="rId1"/>
        <a:stretch>
          <a:fillRect/>
        </a:stretch>
      </xdr:blipFill>
      <xdr:spPr>
        <a:xfrm>
          <a:off x="30480" y="15240"/>
          <a:ext cx="24230471" cy="18897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efano Cristofari" id="{DAD323E9-A5E3-4205-B0E5-A90758BF67A6}" userId="S::Stefano.Cristofari@it.ey.com::6ad9c8ce-ac80-4f16-9baf-7704ca66766b"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62" dT="2024-11-15T14:30:19.95" personId="{DAD323E9-A5E3-4205-B0E5-A90758BF67A6}" id="{7ED42FEE-F14A-4358-8955-119EF53C6635}">
    <text>ATTENZIONE: CARIACARE IN PIATTAFORMA LE PEC CON LE MODIFICHE: POST CONVENZIONE AGGIUSTARE IL PROGETTO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41"/>
  <sheetViews>
    <sheetView topLeftCell="BG1" zoomScaleNormal="100" workbookViewId="0">
      <selection activeCell="BN3" sqref="BN3"/>
    </sheetView>
  </sheetViews>
  <sheetFormatPr defaultColWidth="12.5546875" defaultRowHeight="14.4" x14ac:dyDescent="0.3"/>
  <cols>
    <col min="1" max="1" width="10.5546875" customWidth="1"/>
    <col min="2" max="29" width="15.5546875" customWidth="1"/>
    <col min="30" max="31" width="20" customWidth="1"/>
    <col min="32" max="33" width="15.5546875" customWidth="1"/>
    <col min="34" max="34" width="4.5546875" customWidth="1"/>
    <col min="35" max="45" width="17.5546875" customWidth="1"/>
    <col min="46" max="56" width="14.5546875" customWidth="1"/>
    <col min="57" max="57" width="4.5546875" customWidth="1"/>
    <col min="58" max="65" width="24.5546875" customWidth="1"/>
  </cols>
  <sheetData>
    <row r="1" spans="1:65" ht="26.1" customHeight="1" x14ac:dyDescent="0.3">
      <c r="B1" s="493" t="s">
        <v>0</v>
      </c>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4"/>
      <c r="AH1" s="2"/>
      <c r="AI1" s="495" t="s">
        <v>1</v>
      </c>
      <c r="AJ1" s="496"/>
      <c r="AK1" s="496"/>
      <c r="AL1" s="496"/>
      <c r="AM1" s="496"/>
      <c r="AN1" s="496"/>
      <c r="AO1" s="496"/>
      <c r="AP1" s="496"/>
      <c r="AQ1" s="496"/>
      <c r="AR1" s="496"/>
      <c r="AS1" s="496"/>
      <c r="AT1" s="496"/>
      <c r="AU1" s="496"/>
      <c r="AV1" s="496"/>
      <c r="AW1" s="496"/>
      <c r="AX1" s="496"/>
      <c r="AY1" s="496"/>
      <c r="AZ1" s="496"/>
      <c r="BA1" s="496"/>
      <c r="BB1" s="496"/>
      <c r="BC1" s="496"/>
      <c r="BD1" s="496"/>
      <c r="BE1" s="2"/>
      <c r="BF1" s="497" t="s">
        <v>2</v>
      </c>
      <c r="BG1" s="497"/>
      <c r="BH1" s="497"/>
      <c r="BI1" s="497"/>
      <c r="BJ1" s="497"/>
      <c r="BK1" s="497"/>
      <c r="BL1" s="497"/>
      <c r="BM1" s="497"/>
    </row>
    <row r="2" spans="1:65" s="9" customFormat="1" ht="84" customHeight="1" x14ac:dyDescent="0.3">
      <c r="B2" s="31" t="s">
        <v>3</v>
      </c>
      <c r="C2" s="31" t="s">
        <v>4</v>
      </c>
      <c r="D2" s="31" t="s">
        <v>5</v>
      </c>
      <c r="E2" s="37" t="s">
        <v>6</v>
      </c>
      <c r="F2" s="37" t="s">
        <v>7</v>
      </c>
      <c r="G2" s="37" t="s">
        <v>8</v>
      </c>
      <c r="H2" s="37" t="s">
        <v>9</v>
      </c>
      <c r="I2" s="37" t="s">
        <v>10</v>
      </c>
      <c r="J2" s="37" t="s">
        <v>11</v>
      </c>
      <c r="K2" s="31" t="s">
        <v>12</v>
      </c>
      <c r="L2" s="31" t="s">
        <v>13</v>
      </c>
      <c r="M2" s="31" t="s">
        <v>14</v>
      </c>
      <c r="N2" s="31" t="s">
        <v>15</v>
      </c>
      <c r="O2" s="31" t="s">
        <v>16</v>
      </c>
      <c r="P2" s="31" t="s">
        <v>17</v>
      </c>
      <c r="Q2" s="31" t="s">
        <v>18</v>
      </c>
      <c r="R2" s="31" t="s">
        <v>19</v>
      </c>
      <c r="S2" s="31" t="s">
        <v>20</v>
      </c>
      <c r="T2" s="31" t="s">
        <v>21</v>
      </c>
      <c r="U2" s="31" t="s">
        <v>22</v>
      </c>
      <c r="V2" s="31" t="s">
        <v>23</v>
      </c>
      <c r="W2" s="31" t="s">
        <v>24</v>
      </c>
      <c r="X2" s="31" t="s">
        <v>25</v>
      </c>
      <c r="Y2" s="31" t="s">
        <v>26</v>
      </c>
      <c r="Z2" s="31" t="s">
        <v>27</v>
      </c>
      <c r="AA2" s="31" t="s">
        <v>28</v>
      </c>
      <c r="AB2" s="31" t="s">
        <v>29</v>
      </c>
      <c r="AC2" s="31" t="s">
        <v>30</v>
      </c>
      <c r="AD2" s="31" t="s">
        <v>31</v>
      </c>
      <c r="AE2" s="31" t="s">
        <v>32</v>
      </c>
      <c r="AF2" s="31" t="s">
        <v>33</v>
      </c>
      <c r="AG2" s="31" t="s">
        <v>34</v>
      </c>
      <c r="AH2" s="32"/>
      <c r="AI2" s="33" t="s">
        <v>35</v>
      </c>
      <c r="AJ2" s="33" t="s">
        <v>36</v>
      </c>
      <c r="AK2" s="34" t="s">
        <v>37</v>
      </c>
      <c r="AL2" s="34" t="s">
        <v>38</v>
      </c>
      <c r="AM2" s="34" t="s">
        <v>39</v>
      </c>
      <c r="AN2" s="34" t="s">
        <v>40</v>
      </c>
      <c r="AO2" s="34" t="s">
        <v>41</v>
      </c>
      <c r="AP2" s="34" t="s">
        <v>42</v>
      </c>
      <c r="AQ2" s="34" t="s">
        <v>43</v>
      </c>
      <c r="AR2" s="34" t="s">
        <v>44</v>
      </c>
      <c r="AS2" s="34" t="s">
        <v>45</v>
      </c>
      <c r="AT2" s="35" t="s">
        <v>46</v>
      </c>
      <c r="AU2" s="35" t="s">
        <v>47</v>
      </c>
      <c r="AV2" s="35" t="s">
        <v>48</v>
      </c>
      <c r="AW2" s="35" t="s">
        <v>49</v>
      </c>
      <c r="AX2" s="35" t="s">
        <v>50</v>
      </c>
      <c r="AY2" s="35" t="s">
        <v>51</v>
      </c>
      <c r="AZ2" s="35" t="s">
        <v>52</v>
      </c>
      <c r="BA2" s="35" t="s">
        <v>53</v>
      </c>
      <c r="BB2" s="35" t="s">
        <v>54</v>
      </c>
      <c r="BC2" s="35" t="s">
        <v>55</v>
      </c>
      <c r="BD2" s="35" t="s">
        <v>56</v>
      </c>
      <c r="BE2" s="32"/>
      <c r="BF2" s="36" t="s">
        <v>57</v>
      </c>
      <c r="BG2" s="36" t="s">
        <v>58</v>
      </c>
      <c r="BH2" s="36" t="s">
        <v>59</v>
      </c>
      <c r="BI2" s="36" t="s">
        <v>60</v>
      </c>
      <c r="BJ2" s="36" t="s">
        <v>61</v>
      </c>
      <c r="BK2" s="36" t="s">
        <v>62</v>
      </c>
      <c r="BL2" s="36" t="s">
        <v>63</v>
      </c>
      <c r="BM2" s="36" t="s">
        <v>64</v>
      </c>
    </row>
    <row r="3" spans="1:65" s="14" customFormat="1" ht="176.1" customHeight="1" x14ac:dyDescent="0.3">
      <c r="A3" s="38" t="s">
        <v>65</v>
      </c>
      <c r="B3" s="29" t="s">
        <v>66</v>
      </c>
      <c r="C3" s="29" t="s">
        <v>67</v>
      </c>
      <c r="D3" s="29" t="s">
        <v>66</v>
      </c>
      <c r="E3" s="28" t="s">
        <v>68</v>
      </c>
      <c r="F3" s="28" t="s">
        <v>68</v>
      </c>
      <c r="G3" s="28" t="s">
        <v>68</v>
      </c>
      <c r="H3" s="28" t="s">
        <v>68</v>
      </c>
      <c r="I3" s="28" t="s">
        <v>68</v>
      </c>
      <c r="J3" s="28" t="s">
        <v>68</v>
      </c>
      <c r="K3" s="28" t="s">
        <v>68</v>
      </c>
      <c r="L3" s="28" t="s">
        <v>68</v>
      </c>
      <c r="M3" s="28" t="s">
        <v>68</v>
      </c>
      <c r="N3" s="29" t="s">
        <v>69</v>
      </c>
      <c r="O3" s="29" t="s">
        <v>69</v>
      </c>
      <c r="P3" s="28" t="s">
        <v>68</v>
      </c>
      <c r="Q3" s="28" t="s">
        <v>68</v>
      </c>
      <c r="R3" s="28" t="s">
        <v>68</v>
      </c>
      <c r="S3" s="28" t="s">
        <v>68</v>
      </c>
      <c r="T3" s="28" t="s">
        <v>68</v>
      </c>
      <c r="U3" s="28" t="s">
        <v>68</v>
      </c>
      <c r="V3" s="28" t="s">
        <v>68</v>
      </c>
      <c r="W3" s="28" t="s">
        <v>68</v>
      </c>
      <c r="X3" s="28" t="s">
        <v>70</v>
      </c>
      <c r="Y3" s="28" t="s">
        <v>70</v>
      </c>
      <c r="Z3" s="28" t="s">
        <v>71</v>
      </c>
      <c r="AA3" s="28" t="s">
        <v>72</v>
      </c>
      <c r="AB3" s="28" t="s">
        <v>68</v>
      </c>
      <c r="AC3" s="28" t="s">
        <v>68</v>
      </c>
      <c r="AD3" s="30" t="s">
        <v>73</v>
      </c>
      <c r="AE3" s="30" t="s">
        <v>74</v>
      </c>
      <c r="AF3" s="28" t="s">
        <v>75</v>
      </c>
      <c r="AG3" s="28" t="s">
        <v>75</v>
      </c>
      <c r="AH3" s="24"/>
      <c r="AI3" s="12" t="s">
        <v>76</v>
      </c>
      <c r="AJ3" s="12" t="s">
        <v>76</v>
      </c>
      <c r="AK3" s="12" t="s">
        <v>76</v>
      </c>
      <c r="AL3" s="12" t="s">
        <v>76</v>
      </c>
      <c r="AM3" s="12" t="s">
        <v>76</v>
      </c>
      <c r="AN3" s="12" t="s">
        <v>76</v>
      </c>
      <c r="AO3" s="12" t="s">
        <v>76</v>
      </c>
      <c r="AP3" s="12" t="s">
        <v>76</v>
      </c>
      <c r="AQ3" s="12" t="s">
        <v>76</v>
      </c>
      <c r="AR3" s="12" t="s">
        <v>76</v>
      </c>
      <c r="AS3" s="12" t="s">
        <v>76</v>
      </c>
      <c r="AT3" s="12" t="s">
        <v>77</v>
      </c>
      <c r="AU3" s="12" t="s">
        <v>78</v>
      </c>
      <c r="AV3" s="12" t="s">
        <v>78</v>
      </c>
      <c r="AW3" s="12" t="s">
        <v>77</v>
      </c>
      <c r="AX3" s="12" t="s">
        <v>78</v>
      </c>
      <c r="AY3" s="12" t="s">
        <v>78</v>
      </c>
      <c r="AZ3" s="12" t="s">
        <v>78</v>
      </c>
      <c r="BA3" s="12" t="s">
        <v>77</v>
      </c>
      <c r="BB3" s="12" t="s">
        <v>78</v>
      </c>
      <c r="BC3" s="12" t="s">
        <v>78</v>
      </c>
      <c r="BD3" s="12" t="s">
        <v>78</v>
      </c>
      <c r="BE3" s="24"/>
      <c r="BF3" s="27" t="s">
        <v>79</v>
      </c>
      <c r="BG3" s="27" t="s">
        <v>80</v>
      </c>
      <c r="BH3" s="27" t="s">
        <v>81</v>
      </c>
      <c r="BI3" s="27" t="s">
        <v>82</v>
      </c>
      <c r="BJ3" s="27" t="s">
        <v>83</v>
      </c>
      <c r="BK3" s="27" t="s">
        <v>84</v>
      </c>
      <c r="BL3" s="27" t="s">
        <v>85</v>
      </c>
      <c r="BM3" s="27" t="s">
        <v>86</v>
      </c>
    </row>
    <row r="4" spans="1:65" s="4" customFormat="1" ht="78" hidden="1" customHeight="1" x14ac:dyDescent="0.3">
      <c r="A4" s="13" t="s">
        <v>87</v>
      </c>
      <c r="B4" s="1" t="s">
        <v>88</v>
      </c>
      <c r="C4" s="1" t="s">
        <v>88</v>
      </c>
      <c r="D4" s="1" t="s">
        <v>88</v>
      </c>
      <c r="E4" s="15" t="s">
        <v>89</v>
      </c>
      <c r="F4" s="15" t="s">
        <v>89</v>
      </c>
      <c r="G4" s="15" t="s">
        <v>89</v>
      </c>
      <c r="H4" s="15" t="s">
        <v>89</v>
      </c>
      <c r="I4" s="15" t="s">
        <v>89</v>
      </c>
      <c r="J4" s="15" t="s">
        <v>89</v>
      </c>
      <c r="K4" s="15" t="s">
        <v>89</v>
      </c>
      <c r="L4" s="15" t="s">
        <v>89</v>
      </c>
      <c r="M4" s="15" t="s">
        <v>89</v>
      </c>
      <c r="N4" s="1" t="s">
        <v>88</v>
      </c>
      <c r="O4" s="1" t="s">
        <v>88</v>
      </c>
      <c r="P4" s="15" t="s">
        <v>89</v>
      </c>
      <c r="Q4" s="15" t="s">
        <v>89</v>
      </c>
      <c r="R4" s="15" t="s">
        <v>89</v>
      </c>
      <c r="S4" s="15" t="s">
        <v>89</v>
      </c>
      <c r="T4" s="15" t="s">
        <v>89</v>
      </c>
      <c r="U4" s="15" t="s">
        <v>89</v>
      </c>
      <c r="V4" s="15" t="s">
        <v>89</v>
      </c>
      <c r="W4" s="15" t="s">
        <v>89</v>
      </c>
      <c r="X4" s="6" t="s">
        <v>90</v>
      </c>
      <c r="Y4" s="6" t="s">
        <v>90</v>
      </c>
      <c r="Z4" s="6" t="s">
        <v>90</v>
      </c>
      <c r="AA4" s="17" t="s">
        <v>91</v>
      </c>
      <c r="AB4" s="15" t="s">
        <v>89</v>
      </c>
      <c r="AC4" s="15" t="s">
        <v>89</v>
      </c>
      <c r="AD4" s="17"/>
      <c r="AE4" s="16"/>
      <c r="AF4" s="17"/>
      <c r="AG4" s="17"/>
      <c r="AH4" s="23"/>
      <c r="AI4" s="16"/>
      <c r="AJ4" s="18"/>
      <c r="AK4" s="18"/>
      <c r="AL4" s="18"/>
      <c r="AM4" s="17"/>
      <c r="AN4" s="16"/>
      <c r="AO4" s="16"/>
      <c r="AP4" s="16"/>
      <c r="AQ4" s="16"/>
      <c r="AR4" s="16"/>
      <c r="AS4" s="16"/>
      <c r="AT4" s="498" t="s">
        <v>92</v>
      </c>
      <c r="AU4" s="498"/>
      <c r="AV4" s="26"/>
      <c r="AW4" s="498" t="s">
        <v>93</v>
      </c>
      <c r="AX4" s="498"/>
      <c r="AY4" s="498"/>
      <c r="AZ4" s="498"/>
      <c r="BA4" s="498" t="s">
        <v>94</v>
      </c>
      <c r="BB4" s="498"/>
      <c r="BC4" s="498"/>
      <c r="BD4" s="498"/>
      <c r="BE4" s="23"/>
      <c r="BF4" s="17"/>
      <c r="BG4" s="17"/>
      <c r="BH4" s="17"/>
      <c r="BI4" s="16"/>
      <c r="BJ4" s="16"/>
      <c r="BK4" s="16"/>
      <c r="BL4" s="16"/>
      <c r="BM4" s="16"/>
    </row>
    <row r="5" spans="1:65" s="14" customFormat="1" ht="41.85" hidden="1" customHeight="1" x14ac:dyDescent="0.3">
      <c r="A5" s="13" t="s">
        <v>95</v>
      </c>
      <c r="B5" s="19"/>
      <c r="C5" s="19" t="s">
        <v>96</v>
      </c>
      <c r="D5" s="20"/>
      <c r="E5" s="20"/>
      <c r="F5" s="20"/>
      <c r="G5" s="20"/>
      <c r="H5" s="20"/>
      <c r="I5" s="20"/>
      <c r="J5" s="20"/>
      <c r="K5" s="20"/>
      <c r="L5" s="20"/>
      <c r="M5" s="19"/>
      <c r="N5" s="19"/>
      <c r="O5" s="19"/>
      <c r="P5" s="10"/>
      <c r="Q5" s="10"/>
      <c r="R5" s="10"/>
      <c r="S5" s="10"/>
      <c r="T5" s="10"/>
      <c r="U5" s="10"/>
      <c r="V5" s="10"/>
      <c r="W5" s="19"/>
      <c r="X5" s="19" t="s">
        <v>96</v>
      </c>
      <c r="Y5" s="19" t="s">
        <v>96</v>
      </c>
      <c r="Z5" s="19" t="s">
        <v>96</v>
      </c>
      <c r="AA5" s="19" t="s">
        <v>97</v>
      </c>
      <c r="AB5" s="19"/>
      <c r="AC5" s="10"/>
      <c r="AD5" s="10"/>
      <c r="AE5" s="19"/>
      <c r="AF5" s="10"/>
      <c r="AG5" s="10"/>
      <c r="AH5" s="19"/>
      <c r="AI5" s="19"/>
      <c r="AJ5" s="22"/>
      <c r="AK5" s="22"/>
      <c r="AL5" s="22"/>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row>
    <row r="6" spans="1:65" s="14" customFormat="1" ht="55.35" hidden="1" customHeight="1" x14ac:dyDescent="0.3">
      <c r="A6" s="13" t="s">
        <v>65</v>
      </c>
      <c r="B6" s="19"/>
      <c r="C6" s="19"/>
      <c r="D6" s="19"/>
      <c r="E6" s="20"/>
      <c r="F6" s="20"/>
      <c r="G6" s="20"/>
      <c r="H6" s="20"/>
      <c r="I6" s="20"/>
      <c r="J6" s="20"/>
      <c r="K6" s="20"/>
      <c r="L6" s="20"/>
      <c r="M6" s="19"/>
      <c r="N6" s="19"/>
      <c r="O6" s="19"/>
      <c r="P6" s="21"/>
      <c r="Q6" s="10"/>
      <c r="R6" s="10"/>
      <c r="S6" s="10"/>
      <c r="T6" s="10"/>
      <c r="U6" s="10"/>
      <c r="V6" s="10"/>
      <c r="W6" s="19"/>
      <c r="X6" s="26" t="s">
        <v>98</v>
      </c>
      <c r="Y6" s="26" t="s">
        <v>98</v>
      </c>
      <c r="Z6" s="19"/>
      <c r="AA6" s="19"/>
      <c r="AB6" s="19"/>
      <c r="AC6" s="26" t="s">
        <v>99</v>
      </c>
      <c r="AD6" s="10"/>
      <c r="AE6" s="19"/>
      <c r="AF6" s="10"/>
      <c r="AG6" s="10"/>
      <c r="AH6" s="19"/>
      <c r="AI6" s="19"/>
      <c r="AJ6" s="22"/>
      <c r="AK6" s="22"/>
      <c r="AL6" s="22"/>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row>
    <row r="7" spans="1:65" ht="110.4" x14ac:dyDescent="0.3">
      <c r="E7" s="3"/>
      <c r="F7" s="3"/>
      <c r="G7" s="3"/>
      <c r="H7" s="3"/>
      <c r="I7" s="3"/>
      <c r="J7" s="3"/>
      <c r="K7" s="3"/>
      <c r="L7" s="3"/>
      <c r="P7" s="2"/>
      <c r="R7" s="5"/>
      <c r="X7" s="26" t="s">
        <v>100</v>
      </c>
      <c r="Y7" s="26" t="s">
        <v>100</v>
      </c>
      <c r="AC7" s="26" t="s">
        <v>99</v>
      </c>
      <c r="AD7" s="2"/>
      <c r="AF7" s="2"/>
      <c r="AG7" s="2"/>
      <c r="AJ7" s="11"/>
      <c r="AK7" s="11"/>
      <c r="AL7" s="11"/>
      <c r="BF7" s="25" t="s">
        <v>101</v>
      </c>
      <c r="BH7" s="25" t="s">
        <v>101</v>
      </c>
      <c r="BJ7" s="25" t="s">
        <v>101</v>
      </c>
      <c r="BL7" s="25" t="s">
        <v>101</v>
      </c>
    </row>
    <row r="8" spans="1:65" x14ac:dyDescent="0.3">
      <c r="E8" s="3"/>
      <c r="F8" s="3"/>
      <c r="G8" s="3"/>
      <c r="H8" s="3"/>
      <c r="I8" s="3"/>
      <c r="J8" s="3"/>
      <c r="K8" s="3"/>
      <c r="L8" s="3"/>
      <c r="P8" s="2"/>
      <c r="R8" s="5"/>
      <c r="AF8" s="2"/>
      <c r="AG8" s="2"/>
      <c r="AK8" s="11"/>
      <c r="AL8" s="11"/>
    </row>
    <row r="9" spans="1:65" x14ac:dyDescent="0.3">
      <c r="E9" s="3"/>
      <c r="F9" s="3"/>
      <c r="G9" s="3"/>
      <c r="H9" s="3"/>
      <c r="I9" s="3"/>
      <c r="J9" s="3"/>
      <c r="K9" s="3"/>
      <c r="L9" s="3"/>
      <c r="P9" s="2"/>
      <c r="R9" s="5"/>
      <c r="AF9" s="2"/>
      <c r="AG9" s="2"/>
      <c r="AJ9" s="7"/>
      <c r="AK9" s="7"/>
      <c r="AL9" s="7"/>
    </row>
    <row r="10" spans="1:65" x14ac:dyDescent="0.3">
      <c r="E10" s="3"/>
      <c r="F10" s="3"/>
      <c r="G10" s="3"/>
      <c r="H10" s="3"/>
      <c r="I10" s="3"/>
      <c r="J10" s="3"/>
      <c r="K10" s="3"/>
      <c r="L10" s="3"/>
      <c r="R10" s="5"/>
      <c r="AJ10" s="8"/>
      <c r="AK10" s="8"/>
      <c r="AL10" s="8"/>
    </row>
    <row r="11" spans="1:65" x14ac:dyDescent="0.3">
      <c r="E11" s="3"/>
      <c r="F11" s="3"/>
      <c r="G11" s="3"/>
      <c r="H11" s="3"/>
      <c r="I11" s="3"/>
      <c r="J11" s="3"/>
      <c r="K11" s="3"/>
      <c r="L11" s="3"/>
      <c r="R11" s="5"/>
      <c r="AJ11" s="8"/>
      <c r="AK11" s="8"/>
      <c r="AL11" s="8"/>
    </row>
    <row r="12" spans="1:65" x14ac:dyDescent="0.3">
      <c r="E12" s="3"/>
      <c r="F12" s="3"/>
      <c r="G12" s="3"/>
      <c r="H12" s="3"/>
      <c r="I12" s="3"/>
      <c r="J12" s="3"/>
      <c r="K12" s="3"/>
      <c r="L12" s="3"/>
      <c r="R12" s="5"/>
    </row>
    <row r="13" spans="1:65" x14ac:dyDescent="0.3">
      <c r="E13" s="3"/>
      <c r="F13" s="3"/>
      <c r="G13" s="3"/>
      <c r="H13" s="3"/>
      <c r="I13" s="3"/>
      <c r="J13" s="3"/>
      <c r="K13" s="3"/>
      <c r="L13" s="3"/>
      <c r="R13" s="5"/>
    </row>
    <row r="14" spans="1:65" x14ac:dyDescent="0.3">
      <c r="E14" s="3"/>
      <c r="F14" s="3"/>
      <c r="G14" s="3"/>
      <c r="H14" s="3"/>
      <c r="I14" s="3"/>
      <c r="J14" s="3"/>
      <c r="K14" s="3"/>
      <c r="L14" s="3"/>
      <c r="R14" s="5"/>
    </row>
    <row r="15" spans="1:65" x14ac:dyDescent="0.3">
      <c r="E15" s="3"/>
      <c r="F15" s="3"/>
      <c r="G15" s="3"/>
      <c r="H15" s="3"/>
      <c r="I15" s="3"/>
      <c r="J15" s="3"/>
      <c r="K15" s="3"/>
      <c r="L15" s="3"/>
      <c r="R15" s="5"/>
    </row>
    <row r="16" spans="1:65" x14ac:dyDescent="0.3">
      <c r="E16" s="3"/>
      <c r="F16" s="3"/>
      <c r="G16" s="3"/>
      <c r="H16" s="3"/>
      <c r="I16" s="3"/>
      <c r="J16" s="3"/>
      <c r="K16" s="3"/>
      <c r="L16" s="3"/>
      <c r="R16" s="5"/>
    </row>
    <row r="17" spans="5:18" x14ac:dyDescent="0.3">
      <c r="E17" s="3"/>
      <c r="F17" s="3"/>
      <c r="G17" s="3"/>
      <c r="H17" s="3"/>
      <c r="I17" s="3"/>
      <c r="J17" s="3"/>
      <c r="K17" s="3"/>
      <c r="L17" s="3"/>
      <c r="R17" s="5"/>
    </row>
    <row r="18" spans="5:18" x14ac:dyDescent="0.3">
      <c r="E18" s="3"/>
      <c r="F18" s="3"/>
      <c r="G18" s="3"/>
      <c r="H18" s="3"/>
      <c r="I18" s="3"/>
      <c r="J18" s="3"/>
      <c r="K18" s="3"/>
      <c r="L18" s="3"/>
      <c r="R18" s="5"/>
    </row>
    <row r="19" spans="5:18" x14ac:dyDescent="0.3">
      <c r="E19" s="3"/>
      <c r="F19" s="3"/>
      <c r="G19" s="3"/>
      <c r="H19" s="3"/>
      <c r="I19" s="3"/>
      <c r="J19" s="3"/>
      <c r="K19" s="3"/>
      <c r="L19" s="3"/>
      <c r="R19" s="5"/>
    </row>
    <row r="20" spans="5:18" x14ac:dyDescent="0.3">
      <c r="E20" s="3"/>
      <c r="F20" s="3"/>
      <c r="G20" s="3"/>
      <c r="H20" s="3"/>
      <c r="I20" s="3"/>
      <c r="J20" s="3"/>
      <c r="K20" s="3"/>
      <c r="L20" s="3"/>
      <c r="R20" s="5"/>
    </row>
    <row r="21" spans="5:18" x14ac:dyDescent="0.3">
      <c r="E21" s="3"/>
      <c r="F21" s="3"/>
      <c r="G21" s="3"/>
      <c r="H21" s="3"/>
      <c r="I21" s="3"/>
      <c r="J21" s="3"/>
      <c r="K21" s="3"/>
      <c r="L21" s="3"/>
      <c r="R21" s="5"/>
    </row>
    <row r="22" spans="5:18" x14ac:dyDescent="0.3">
      <c r="E22" s="3"/>
      <c r="F22" s="3"/>
      <c r="G22" s="3"/>
      <c r="H22" s="3"/>
      <c r="I22" s="3"/>
      <c r="J22" s="3"/>
      <c r="K22" s="3"/>
      <c r="L22" s="3"/>
      <c r="R22" s="5"/>
    </row>
    <row r="23" spans="5:18" x14ac:dyDescent="0.3">
      <c r="E23" s="3"/>
      <c r="F23" s="3"/>
      <c r="G23" s="3"/>
      <c r="H23" s="3"/>
      <c r="I23" s="3"/>
      <c r="J23" s="3"/>
      <c r="K23" s="3"/>
      <c r="L23" s="3"/>
    </row>
    <row r="24" spans="5:18" x14ac:dyDescent="0.3">
      <c r="E24" s="3"/>
      <c r="F24" s="3"/>
      <c r="G24" s="3"/>
      <c r="H24" s="3"/>
      <c r="I24" s="3"/>
      <c r="J24" s="3"/>
      <c r="K24" s="3"/>
      <c r="L24" s="3"/>
    </row>
    <row r="25" spans="5:18" x14ac:dyDescent="0.3">
      <c r="E25" s="3"/>
      <c r="F25" s="3"/>
      <c r="G25" s="3"/>
      <c r="H25" s="3"/>
      <c r="I25" s="3"/>
      <c r="J25" s="3"/>
      <c r="K25" s="3"/>
      <c r="L25" s="3"/>
    </row>
    <row r="26" spans="5:18" x14ac:dyDescent="0.3">
      <c r="E26" s="3"/>
      <c r="F26" s="3"/>
      <c r="G26" s="3"/>
      <c r="H26" s="3"/>
      <c r="I26" s="3"/>
      <c r="J26" s="3"/>
      <c r="K26" s="3"/>
      <c r="L26" s="3"/>
    </row>
    <row r="27" spans="5:18" x14ac:dyDescent="0.3">
      <c r="E27" s="3"/>
      <c r="F27" s="3"/>
      <c r="G27" s="3"/>
      <c r="H27" s="3"/>
      <c r="I27" s="3"/>
      <c r="J27" s="3"/>
      <c r="K27" s="3"/>
      <c r="L27" s="3"/>
    </row>
    <row r="28" spans="5:18" x14ac:dyDescent="0.3">
      <c r="E28" s="3"/>
      <c r="F28" s="3"/>
      <c r="G28" s="3"/>
      <c r="H28" s="3"/>
      <c r="I28" s="3"/>
      <c r="J28" s="3"/>
      <c r="K28" s="3"/>
      <c r="L28" s="3"/>
    </row>
    <row r="29" spans="5:18" x14ac:dyDescent="0.3">
      <c r="E29" s="3"/>
      <c r="F29" s="3"/>
      <c r="G29" s="3"/>
      <c r="H29" s="3"/>
      <c r="I29" s="3"/>
      <c r="J29" s="3"/>
      <c r="K29" s="3"/>
      <c r="L29" s="3"/>
    </row>
    <row r="30" spans="5:18" x14ac:dyDescent="0.3">
      <c r="E30" s="3"/>
      <c r="F30" s="3"/>
      <c r="G30" s="3"/>
      <c r="H30" s="3"/>
      <c r="I30" s="3"/>
      <c r="J30" s="3"/>
      <c r="K30" s="3"/>
      <c r="L30" s="3"/>
    </row>
    <row r="31" spans="5:18" x14ac:dyDescent="0.3">
      <c r="E31" s="3"/>
      <c r="F31" s="3"/>
      <c r="G31" s="3"/>
      <c r="H31" s="3"/>
      <c r="I31" s="3"/>
      <c r="J31" s="3"/>
      <c r="K31" s="3"/>
      <c r="L31" s="3"/>
    </row>
    <row r="32" spans="5:18" x14ac:dyDescent="0.3">
      <c r="E32" s="3"/>
      <c r="F32" s="3"/>
      <c r="G32" s="3"/>
      <c r="H32" s="3"/>
      <c r="I32" s="3"/>
      <c r="J32" s="3"/>
      <c r="K32" s="3"/>
      <c r="L32" s="3"/>
    </row>
    <row r="33" spans="5:12" x14ac:dyDescent="0.3">
      <c r="E33" s="3"/>
      <c r="F33" s="3"/>
      <c r="G33" s="3"/>
      <c r="H33" s="3"/>
      <c r="I33" s="3"/>
      <c r="J33" s="3"/>
      <c r="K33" s="3"/>
      <c r="L33" s="3"/>
    </row>
    <row r="34" spans="5:12" x14ac:dyDescent="0.3">
      <c r="E34" s="3"/>
      <c r="F34" s="3"/>
      <c r="G34" s="3"/>
      <c r="H34" s="3"/>
      <c r="I34" s="3"/>
      <c r="J34" s="3"/>
      <c r="K34" s="3"/>
      <c r="L34" s="3"/>
    </row>
    <row r="35" spans="5:12" x14ac:dyDescent="0.3">
      <c r="E35" s="3"/>
      <c r="F35" s="3"/>
      <c r="G35" s="3"/>
      <c r="H35" s="3"/>
      <c r="I35" s="3"/>
      <c r="J35" s="3"/>
      <c r="K35" s="3"/>
      <c r="L35" s="3"/>
    </row>
    <row r="36" spans="5:12" x14ac:dyDescent="0.3">
      <c r="E36" s="3"/>
      <c r="F36" s="3"/>
      <c r="G36" s="3"/>
      <c r="H36" s="3"/>
      <c r="I36" s="3"/>
      <c r="J36" s="3"/>
      <c r="K36" s="3"/>
      <c r="L36" s="3"/>
    </row>
    <row r="37" spans="5:12" x14ac:dyDescent="0.3">
      <c r="E37" s="3"/>
      <c r="F37" s="3"/>
      <c r="G37" s="3"/>
      <c r="H37" s="3"/>
      <c r="I37" s="3"/>
      <c r="J37" s="3"/>
      <c r="K37" s="3"/>
      <c r="L37" s="3"/>
    </row>
    <row r="38" spans="5:12" x14ac:dyDescent="0.3">
      <c r="E38" s="3"/>
      <c r="F38" s="3"/>
      <c r="G38" s="3"/>
      <c r="H38" s="3"/>
      <c r="I38" s="3"/>
      <c r="J38" s="3"/>
      <c r="K38" s="3"/>
      <c r="L38" s="3"/>
    </row>
    <row r="39" spans="5:12" x14ac:dyDescent="0.3">
      <c r="E39" s="3"/>
      <c r="F39" s="3"/>
      <c r="G39" s="3"/>
      <c r="H39" s="3"/>
      <c r="I39" s="3"/>
      <c r="J39" s="3"/>
      <c r="K39" s="3"/>
      <c r="L39" s="3"/>
    </row>
    <row r="40" spans="5:12" x14ac:dyDescent="0.3">
      <c r="E40" s="3"/>
      <c r="F40" s="3"/>
      <c r="G40" s="3"/>
      <c r="H40" s="3"/>
      <c r="I40" s="3"/>
      <c r="J40" s="3"/>
      <c r="K40" s="3"/>
      <c r="L40" s="3"/>
    </row>
    <row r="41" spans="5:12" x14ac:dyDescent="0.3">
      <c r="E41" s="3"/>
      <c r="F41" s="3"/>
      <c r="G41" s="3"/>
      <c r="H41" s="3"/>
      <c r="I41" s="3"/>
      <c r="J41" s="3"/>
      <c r="K41" s="3"/>
      <c r="L41" s="3"/>
    </row>
  </sheetData>
  <mergeCells count="6">
    <mergeCell ref="B1:AG1"/>
    <mergeCell ref="AI1:BD1"/>
    <mergeCell ref="BF1:BM1"/>
    <mergeCell ref="AT4:AU4"/>
    <mergeCell ref="AW4:AZ4"/>
    <mergeCell ref="BA4:B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8FDD-4D22-4E93-96E9-8042A400E4FA}">
  <dimension ref="A1:N274"/>
  <sheetViews>
    <sheetView tabSelected="1" zoomScale="51" zoomScaleNormal="51" workbookViewId="0">
      <pane ySplit="3" topLeftCell="A4" activePane="bottomLeft" state="frozen"/>
      <selection pane="bottomLeft" activeCell="H5" sqref="H5"/>
    </sheetView>
  </sheetViews>
  <sheetFormatPr defaultRowHeight="14.4" x14ac:dyDescent="0.3"/>
  <cols>
    <col min="1" max="1" width="7.44140625" style="414" customWidth="1"/>
    <col min="2" max="2" width="15.44140625" customWidth="1"/>
    <col min="3" max="3" width="32.6640625" customWidth="1"/>
    <col min="4" max="4" width="50.5546875" customWidth="1"/>
    <col min="5" max="5" width="21.88671875" customWidth="1"/>
    <col min="6" max="6" width="28.88671875" style="467" customWidth="1"/>
    <col min="7" max="7" width="57.77734375" customWidth="1"/>
    <col min="8" max="8" width="53.88671875" customWidth="1"/>
    <col min="9" max="9" width="20.77734375" customWidth="1"/>
    <col min="10" max="10" width="18.21875" customWidth="1"/>
    <col min="11" max="11" width="20.33203125" customWidth="1"/>
    <col min="12" max="12" width="24" customWidth="1"/>
    <col min="13" max="13" width="28.6640625" customWidth="1"/>
    <col min="14" max="14" width="28.88671875" customWidth="1"/>
  </cols>
  <sheetData>
    <row r="1" spans="1:14" ht="145.80000000000001" customHeight="1" x14ac:dyDescent="0.3">
      <c r="A1" s="499"/>
      <c r="B1" s="499"/>
      <c r="C1" s="499"/>
      <c r="D1" s="499"/>
      <c r="E1" s="499"/>
      <c r="F1" s="499"/>
      <c r="G1" s="499"/>
      <c r="H1" s="499"/>
      <c r="I1" s="499"/>
      <c r="J1" s="499"/>
      <c r="K1" s="499"/>
      <c r="L1" s="499"/>
      <c r="M1" s="499"/>
      <c r="N1" s="499"/>
    </row>
    <row r="2" spans="1:14" ht="51" customHeight="1" x14ac:dyDescent="0.3">
      <c r="A2" s="499" t="s">
        <v>1904</v>
      </c>
      <c r="B2" s="499"/>
      <c r="C2" s="499"/>
      <c r="D2" s="499"/>
      <c r="E2" s="499"/>
      <c r="F2" s="499"/>
      <c r="G2" s="499"/>
      <c r="H2" s="499"/>
      <c r="I2" s="499"/>
      <c r="J2" s="499"/>
      <c r="K2" s="499"/>
      <c r="L2" s="499"/>
      <c r="M2" s="499"/>
      <c r="N2" s="499"/>
    </row>
    <row r="3" spans="1:14" s="492" customFormat="1" ht="69" customHeight="1" x14ac:dyDescent="0.3">
      <c r="A3" s="488" t="s">
        <v>1264</v>
      </c>
      <c r="B3" s="488" t="s">
        <v>1265</v>
      </c>
      <c r="C3" s="488" t="s">
        <v>103</v>
      </c>
      <c r="D3" s="488" t="s">
        <v>104</v>
      </c>
      <c r="E3" s="488" t="s">
        <v>682</v>
      </c>
      <c r="F3" s="489" t="s">
        <v>1259</v>
      </c>
      <c r="G3" s="489" t="s">
        <v>105</v>
      </c>
      <c r="H3" s="489" t="s">
        <v>106</v>
      </c>
      <c r="I3" s="489" t="s">
        <v>1263</v>
      </c>
      <c r="J3" s="490" t="s">
        <v>1260</v>
      </c>
      <c r="K3" s="491" t="s">
        <v>1261</v>
      </c>
      <c r="L3" s="491" t="s">
        <v>1262</v>
      </c>
      <c r="M3" s="489" t="s">
        <v>683</v>
      </c>
      <c r="N3" s="489" t="s">
        <v>684</v>
      </c>
    </row>
    <row r="4" spans="1:14" ht="129" customHeight="1" x14ac:dyDescent="0.3">
      <c r="A4" s="487">
        <v>1</v>
      </c>
      <c r="B4" s="469" t="s">
        <v>107</v>
      </c>
      <c r="C4" s="469" t="s">
        <v>1266</v>
      </c>
      <c r="D4" s="469" t="s">
        <v>108</v>
      </c>
      <c r="E4" s="469" t="s">
        <v>1905</v>
      </c>
      <c r="F4" s="469" t="s">
        <v>1908</v>
      </c>
      <c r="G4" s="470" t="s">
        <v>1851</v>
      </c>
      <c r="H4" s="470" t="s">
        <v>1653</v>
      </c>
      <c r="I4" s="471">
        <v>44966</v>
      </c>
      <c r="J4" s="484">
        <v>46212</v>
      </c>
      <c r="K4" s="485">
        <v>2576640</v>
      </c>
      <c r="L4" s="486">
        <v>0.5</v>
      </c>
      <c r="M4" s="469" t="s">
        <v>429</v>
      </c>
      <c r="N4" s="469" t="s">
        <v>109</v>
      </c>
    </row>
    <row r="5" spans="1:14" ht="129" customHeight="1" x14ac:dyDescent="0.3">
      <c r="A5" s="487">
        <v>2</v>
      </c>
      <c r="B5" s="469" t="s">
        <v>1257</v>
      </c>
      <c r="C5" s="469" t="s">
        <v>1267</v>
      </c>
      <c r="D5" s="469" t="s">
        <v>110</v>
      </c>
      <c r="E5" s="469" t="s">
        <v>1906</v>
      </c>
      <c r="F5" s="469" t="s">
        <v>1909</v>
      </c>
      <c r="G5" s="472" t="s">
        <v>1852</v>
      </c>
      <c r="H5" s="472" t="s">
        <v>1654</v>
      </c>
      <c r="I5" s="471">
        <v>45219</v>
      </c>
      <c r="J5" s="484">
        <v>46162</v>
      </c>
      <c r="K5" s="485">
        <v>2953591.74</v>
      </c>
      <c r="L5" s="486">
        <v>0.5</v>
      </c>
      <c r="M5" s="469" t="s">
        <v>489</v>
      </c>
      <c r="N5" s="469" t="s">
        <v>112</v>
      </c>
    </row>
    <row r="6" spans="1:14" ht="129" customHeight="1" x14ac:dyDescent="0.3">
      <c r="A6" s="487">
        <v>3</v>
      </c>
      <c r="B6" s="469" t="s">
        <v>1258</v>
      </c>
      <c r="C6" s="469" t="s">
        <v>1268</v>
      </c>
      <c r="D6" s="469" t="s">
        <v>113</v>
      </c>
      <c r="E6" s="469" t="s">
        <v>1906</v>
      </c>
      <c r="F6" s="469" t="s">
        <v>1909</v>
      </c>
      <c r="G6" s="472" t="s">
        <v>1852</v>
      </c>
      <c r="H6" s="472" t="s">
        <v>1655</v>
      </c>
      <c r="I6" s="471">
        <v>45114</v>
      </c>
      <c r="J6" s="484">
        <v>46060</v>
      </c>
      <c r="K6" s="485">
        <v>2953036.45</v>
      </c>
      <c r="L6" s="486">
        <v>0.5</v>
      </c>
      <c r="M6" s="469" t="s">
        <v>1624</v>
      </c>
      <c r="N6" s="469" t="s">
        <v>115</v>
      </c>
    </row>
    <row r="7" spans="1:14" ht="129" customHeight="1" x14ac:dyDescent="0.3">
      <c r="A7" s="487">
        <v>4</v>
      </c>
      <c r="B7" s="469" t="s">
        <v>117</v>
      </c>
      <c r="C7" s="469" t="s">
        <v>1269</v>
      </c>
      <c r="D7" s="469" t="s">
        <v>118</v>
      </c>
      <c r="E7" s="469" t="s">
        <v>1906</v>
      </c>
      <c r="F7" s="469" t="s">
        <v>1909</v>
      </c>
      <c r="G7" s="472" t="s">
        <v>1852</v>
      </c>
      <c r="H7" s="472" t="s">
        <v>1656</v>
      </c>
      <c r="I7" s="471">
        <v>45149</v>
      </c>
      <c r="J7" s="484">
        <v>46092</v>
      </c>
      <c r="K7" s="485">
        <v>2346159.4700000002</v>
      </c>
      <c r="L7" s="486">
        <v>0.5</v>
      </c>
      <c r="M7" s="469" t="s">
        <v>1624</v>
      </c>
      <c r="N7" s="469" t="s">
        <v>119</v>
      </c>
    </row>
    <row r="8" spans="1:14" ht="129" customHeight="1" x14ac:dyDescent="0.3">
      <c r="A8" s="487">
        <v>5</v>
      </c>
      <c r="B8" s="469" t="s">
        <v>120</v>
      </c>
      <c r="C8" s="469" t="s">
        <v>1270</v>
      </c>
      <c r="D8" s="469" t="s">
        <v>121</v>
      </c>
      <c r="E8" s="469" t="s">
        <v>1906</v>
      </c>
      <c r="F8" s="469" t="s">
        <v>1909</v>
      </c>
      <c r="G8" s="472" t="s">
        <v>1852</v>
      </c>
      <c r="H8" s="472" t="s">
        <v>1657</v>
      </c>
      <c r="I8" s="471">
        <v>45127</v>
      </c>
      <c r="J8" s="484">
        <v>46042</v>
      </c>
      <c r="K8" s="485">
        <v>2953247.08</v>
      </c>
      <c r="L8" s="486">
        <v>0.5</v>
      </c>
      <c r="M8" s="469" t="s">
        <v>508</v>
      </c>
      <c r="N8" s="469" t="s">
        <v>123</v>
      </c>
    </row>
    <row r="9" spans="1:14" ht="129" customHeight="1" x14ac:dyDescent="0.3">
      <c r="A9" s="487">
        <v>6</v>
      </c>
      <c r="B9" s="469" t="s">
        <v>124</v>
      </c>
      <c r="C9" s="469" t="s">
        <v>1271</v>
      </c>
      <c r="D9" s="469" t="s">
        <v>125</v>
      </c>
      <c r="E9" s="469" t="s">
        <v>1906</v>
      </c>
      <c r="F9" s="469" t="s">
        <v>1909</v>
      </c>
      <c r="G9" s="472" t="s">
        <v>1852</v>
      </c>
      <c r="H9" s="472" t="s">
        <v>1658</v>
      </c>
      <c r="I9" s="471">
        <v>45170</v>
      </c>
      <c r="J9" s="484">
        <v>46113</v>
      </c>
      <c r="K9" s="485">
        <v>2953554.25</v>
      </c>
      <c r="L9" s="486">
        <v>0.5</v>
      </c>
      <c r="M9" s="469" t="s">
        <v>1624</v>
      </c>
      <c r="N9" s="469" t="s">
        <v>126</v>
      </c>
    </row>
    <row r="10" spans="1:14" ht="129" customHeight="1" x14ac:dyDescent="0.3">
      <c r="A10" s="487">
        <v>7</v>
      </c>
      <c r="B10" s="469" t="s">
        <v>127</v>
      </c>
      <c r="C10" s="469" t="s">
        <v>1272</v>
      </c>
      <c r="D10" s="469" t="s">
        <v>128</v>
      </c>
      <c r="E10" s="469" t="s">
        <v>1906</v>
      </c>
      <c r="F10" s="469" t="s">
        <v>1909</v>
      </c>
      <c r="G10" s="472" t="s">
        <v>1852</v>
      </c>
      <c r="H10" s="472" t="s">
        <v>1659</v>
      </c>
      <c r="I10" s="471">
        <v>45124</v>
      </c>
      <c r="J10" s="484">
        <v>46039</v>
      </c>
      <c r="K10" s="485">
        <v>2953459.32</v>
      </c>
      <c r="L10" s="486">
        <v>0.5</v>
      </c>
      <c r="M10" s="469" t="s">
        <v>1624</v>
      </c>
      <c r="N10" s="469" t="s">
        <v>126</v>
      </c>
    </row>
    <row r="11" spans="1:14" ht="129" customHeight="1" x14ac:dyDescent="0.3">
      <c r="A11" s="487">
        <v>8</v>
      </c>
      <c r="B11" s="469" t="s">
        <v>129</v>
      </c>
      <c r="C11" s="469" t="s">
        <v>1273</v>
      </c>
      <c r="D11" s="469" t="s">
        <v>130</v>
      </c>
      <c r="E11" s="469" t="s">
        <v>1906</v>
      </c>
      <c r="F11" s="469" t="s">
        <v>1909</v>
      </c>
      <c r="G11" s="472" t="s">
        <v>1852</v>
      </c>
      <c r="H11" s="472" t="s">
        <v>1656</v>
      </c>
      <c r="I11" s="471">
        <v>45134</v>
      </c>
      <c r="J11" s="484">
        <v>46080</v>
      </c>
      <c r="K11" s="485">
        <v>2943632.66</v>
      </c>
      <c r="L11" s="486">
        <v>0.5</v>
      </c>
      <c r="M11" s="469" t="s">
        <v>1624</v>
      </c>
      <c r="N11" s="469" t="s">
        <v>115</v>
      </c>
    </row>
    <row r="12" spans="1:14" ht="129" customHeight="1" x14ac:dyDescent="0.3">
      <c r="A12" s="487">
        <v>9</v>
      </c>
      <c r="B12" s="469" t="s">
        <v>131</v>
      </c>
      <c r="C12" s="469" t="s">
        <v>1274</v>
      </c>
      <c r="D12" s="469" t="s">
        <v>132</v>
      </c>
      <c r="E12" s="469" t="s">
        <v>1906</v>
      </c>
      <c r="F12" s="469" t="s">
        <v>1909</v>
      </c>
      <c r="G12" s="472" t="s">
        <v>1852</v>
      </c>
      <c r="H12" s="472" t="s">
        <v>1660</v>
      </c>
      <c r="I12" s="471">
        <v>45132</v>
      </c>
      <c r="J12" s="484">
        <v>46047</v>
      </c>
      <c r="K12" s="485">
        <v>2949166.05</v>
      </c>
      <c r="L12" s="486">
        <v>0.5</v>
      </c>
      <c r="M12" s="469" t="s">
        <v>489</v>
      </c>
      <c r="N12" s="469" t="s">
        <v>133</v>
      </c>
    </row>
    <row r="13" spans="1:14" ht="129" customHeight="1" x14ac:dyDescent="0.3">
      <c r="A13" s="487">
        <v>10</v>
      </c>
      <c r="B13" s="469" t="s">
        <v>134</v>
      </c>
      <c r="C13" s="469" t="s">
        <v>1275</v>
      </c>
      <c r="D13" s="469" t="s">
        <v>135</v>
      </c>
      <c r="E13" s="469" t="s">
        <v>1906</v>
      </c>
      <c r="F13" s="469" t="s">
        <v>1909</v>
      </c>
      <c r="G13" s="472" t="s">
        <v>1852</v>
      </c>
      <c r="H13" s="472" t="s">
        <v>1661</v>
      </c>
      <c r="I13" s="471">
        <v>45132</v>
      </c>
      <c r="J13" s="484">
        <v>46047</v>
      </c>
      <c r="K13" s="485">
        <v>2948950.32</v>
      </c>
      <c r="L13" s="486">
        <v>0.5</v>
      </c>
      <c r="M13" s="469" t="s">
        <v>1625</v>
      </c>
      <c r="N13" s="469" t="s">
        <v>137</v>
      </c>
    </row>
    <row r="14" spans="1:14" ht="129" customHeight="1" x14ac:dyDescent="0.3">
      <c r="A14" s="487">
        <v>11</v>
      </c>
      <c r="B14" s="469" t="s">
        <v>138</v>
      </c>
      <c r="C14" s="469" t="s">
        <v>1276</v>
      </c>
      <c r="D14" s="469" t="s">
        <v>139</v>
      </c>
      <c r="E14" s="469" t="s">
        <v>1906</v>
      </c>
      <c r="F14" s="469" t="s">
        <v>1909</v>
      </c>
      <c r="G14" s="472" t="s">
        <v>1852</v>
      </c>
      <c r="H14" s="472" t="s">
        <v>1662</v>
      </c>
      <c r="I14" s="471">
        <v>45132</v>
      </c>
      <c r="J14" s="484">
        <v>46078</v>
      </c>
      <c r="K14" s="485">
        <v>2947084.64</v>
      </c>
      <c r="L14" s="486">
        <v>0.5</v>
      </c>
      <c r="M14" s="469" t="s">
        <v>1624</v>
      </c>
      <c r="N14" s="469" t="s">
        <v>119</v>
      </c>
    </row>
    <row r="15" spans="1:14" ht="129" customHeight="1" x14ac:dyDescent="0.3">
      <c r="A15" s="487">
        <v>12</v>
      </c>
      <c r="B15" s="469" t="s">
        <v>140</v>
      </c>
      <c r="C15" s="469" t="s">
        <v>1277</v>
      </c>
      <c r="D15" s="469" t="s">
        <v>141</v>
      </c>
      <c r="E15" s="469" t="s">
        <v>1906</v>
      </c>
      <c r="F15" s="469" t="s">
        <v>1909</v>
      </c>
      <c r="G15" s="472" t="s">
        <v>1852</v>
      </c>
      <c r="H15" s="472" t="s">
        <v>1658</v>
      </c>
      <c r="I15" s="471">
        <v>45122</v>
      </c>
      <c r="J15" s="484">
        <v>46068</v>
      </c>
      <c r="K15" s="485">
        <v>2905571.78</v>
      </c>
      <c r="L15" s="486">
        <v>0.5</v>
      </c>
      <c r="M15" s="469" t="s">
        <v>1626</v>
      </c>
      <c r="N15" s="469" t="s">
        <v>143</v>
      </c>
    </row>
    <row r="16" spans="1:14" ht="129" customHeight="1" x14ac:dyDescent="0.3">
      <c r="A16" s="487">
        <v>13</v>
      </c>
      <c r="B16" s="469" t="s">
        <v>144</v>
      </c>
      <c r="C16" s="469" t="s">
        <v>1278</v>
      </c>
      <c r="D16" s="469" t="s">
        <v>145</v>
      </c>
      <c r="E16" s="469" t="s">
        <v>1906</v>
      </c>
      <c r="F16" s="469" t="s">
        <v>1909</v>
      </c>
      <c r="G16" s="472" t="s">
        <v>1852</v>
      </c>
      <c r="H16" s="472" t="s">
        <v>1663</v>
      </c>
      <c r="I16" s="471">
        <v>45138</v>
      </c>
      <c r="J16" s="484">
        <v>46081</v>
      </c>
      <c r="K16" s="485">
        <v>2831527.48</v>
      </c>
      <c r="L16" s="486">
        <v>0.5</v>
      </c>
      <c r="M16" s="469" t="s">
        <v>1624</v>
      </c>
      <c r="N16" s="469" t="s">
        <v>119</v>
      </c>
    </row>
    <row r="17" spans="1:14" ht="129" customHeight="1" x14ac:dyDescent="0.3">
      <c r="A17" s="487">
        <v>14</v>
      </c>
      <c r="B17" s="469" t="s">
        <v>146</v>
      </c>
      <c r="C17" s="469" t="s">
        <v>1279</v>
      </c>
      <c r="D17" s="469" t="s">
        <v>147</v>
      </c>
      <c r="E17" s="469" t="s">
        <v>1906</v>
      </c>
      <c r="F17" s="469" t="s">
        <v>1909</v>
      </c>
      <c r="G17" s="472" t="s">
        <v>1852</v>
      </c>
      <c r="H17" s="472" t="s">
        <v>1664</v>
      </c>
      <c r="I17" s="471">
        <v>45170</v>
      </c>
      <c r="J17" s="484">
        <v>46113</v>
      </c>
      <c r="K17" s="485">
        <v>2953567.21</v>
      </c>
      <c r="L17" s="486">
        <v>0.5</v>
      </c>
      <c r="M17" s="469" t="s">
        <v>1627</v>
      </c>
      <c r="N17" s="469" t="s">
        <v>149</v>
      </c>
    </row>
    <row r="18" spans="1:14" ht="129" customHeight="1" x14ac:dyDescent="0.3">
      <c r="A18" s="487">
        <v>15</v>
      </c>
      <c r="B18" s="469" t="s">
        <v>150</v>
      </c>
      <c r="C18" s="469" t="s">
        <v>176</v>
      </c>
      <c r="D18" s="469" t="s">
        <v>151</v>
      </c>
      <c r="E18" s="469" t="s">
        <v>1906</v>
      </c>
      <c r="F18" s="469" t="s">
        <v>1909</v>
      </c>
      <c r="G18" s="472" t="s">
        <v>1852</v>
      </c>
      <c r="H18" s="472" t="s">
        <v>1657</v>
      </c>
      <c r="I18" s="471">
        <v>45127</v>
      </c>
      <c r="J18" s="484">
        <v>46042</v>
      </c>
      <c r="K18" s="485">
        <v>2950382.69</v>
      </c>
      <c r="L18" s="486">
        <v>0.5</v>
      </c>
      <c r="M18" s="469" t="s">
        <v>489</v>
      </c>
      <c r="N18" s="469" t="s">
        <v>112</v>
      </c>
    </row>
    <row r="19" spans="1:14" ht="129" customHeight="1" x14ac:dyDescent="0.3">
      <c r="A19" s="487">
        <v>16</v>
      </c>
      <c r="B19" s="469" t="s">
        <v>152</v>
      </c>
      <c r="C19" s="469" t="s">
        <v>1280</v>
      </c>
      <c r="D19" s="469" t="s">
        <v>153</v>
      </c>
      <c r="E19" s="469" t="s">
        <v>1906</v>
      </c>
      <c r="F19" s="469" t="s">
        <v>1909</v>
      </c>
      <c r="G19" s="472" t="s">
        <v>1852</v>
      </c>
      <c r="H19" s="472" t="s">
        <v>1659</v>
      </c>
      <c r="I19" s="471">
        <v>45166</v>
      </c>
      <c r="J19" s="484">
        <v>46081</v>
      </c>
      <c r="K19" s="485">
        <v>2953595.9</v>
      </c>
      <c r="L19" s="486">
        <v>0.5</v>
      </c>
      <c r="M19" s="469" t="s">
        <v>1628</v>
      </c>
      <c r="N19" s="469" t="s">
        <v>155</v>
      </c>
    </row>
    <row r="20" spans="1:14" ht="129" customHeight="1" x14ac:dyDescent="0.3">
      <c r="A20" s="487">
        <v>17</v>
      </c>
      <c r="B20" s="469" t="s">
        <v>156</v>
      </c>
      <c r="C20" s="469" t="s">
        <v>1281</v>
      </c>
      <c r="D20" s="469" t="s">
        <v>157</v>
      </c>
      <c r="E20" s="469" t="s">
        <v>1905</v>
      </c>
      <c r="F20" s="469" t="s">
        <v>1908</v>
      </c>
      <c r="G20" s="470" t="s">
        <v>1853</v>
      </c>
      <c r="H20" s="470" t="s">
        <v>1665</v>
      </c>
      <c r="I20" s="471">
        <v>45051</v>
      </c>
      <c r="J20" s="484">
        <v>46423</v>
      </c>
      <c r="K20" s="485">
        <v>4703456.78</v>
      </c>
      <c r="L20" s="486">
        <v>0.5</v>
      </c>
      <c r="M20" s="469" t="s">
        <v>429</v>
      </c>
      <c r="N20" s="469" t="s">
        <v>109</v>
      </c>
    </row>
    <row r="21" spans="1:14" ht="129" customHeight="1" x14ac:dyDescent="0.3">
      <c r="A21" s="487">
        <v>18</v>
      </c>
      <c r="B21" s="473" t="s">
        <v>158</v>
      </c>
      <c r="C21" s="474" t="s">
        <v>1282</v>
      </c>
      <c r="D21" s="469" t="s">
        <v>1401</v>
      </c>
      <c r="E21" s="469" t="s">
        <v>1905</v>
      </c>
      <c r="F21" s="469" t="s">
        <v>1910</v>
      </c>
      <c r="G21" s="472" t="s">
        <v>1854</v>
      </c>
      <c r="H21" s="472" t="s">
        <v>1666</v>
      </c>
      <c r="I21" s="471">
        <v>45536</v>
      </c>
      <c r="J21" s="484">
        <v>46631</v>
      </c>
      <c r="K21" s="485">
        <v>2468247.4300000002</v>
      </c>
      <c r="L21" s="486">
        <v>0.5</v>
      </c>
      <c r="M21" s="469" t="s">
        <v>1629</v>
      </c>
      <c r="N21" s="469" t="s">
        <v>160</v>
      </c>
    </row>
    <row r="22" spans="1:14" ht="129" customHeight="1" x14ac:dyDescent="0.3">
      <c r="A22" s="487">
        <v>19</v>
      </c>
      <c r="B22" s="474" t="s">
        <v>161</v>
      </c>
      <c r="C22" s="469" t="s">
        <v>1266</v>
      </c>
      <c r="D22" s="469" t="s">
        <v>1402</v>
      </c>
      <c r="E22" s="469" t="s">
        <v>1905</v>
      </c>
      <c r="F22" s="469" t="s">
        <v>1908</v>
      </c>
      <c r="G22" s="470" t="s">
        <v>1855</v>
      </c>
      <c r="H22" s="470" t="s">
        <v>1667</v>
      </c>
      <c r="I22" s="471">
        <v>45168</v>
      </c>
      <c r="J22" s="484">
        <v>46417</v>
      </c>
      <c r="K22" s="485">
        <v>819992</v>
      </c>
      <c r="L22" s="486">
        <v>0.5</v>
      </c>
      <c r="M22" s="469" t="s">
        <v>429</v>
      </c>
      <c r="N22" s="475" t="s">
        <v>109</v>
      </c>
    </row>
    <row r="23" spans="1:14" ht="129" customHeight="1" x14ac:dyDescent="0.3">
      <c r="A23" s="487">
        <v>20</v>
      </c>
      <c r="B23" s="474" t="s">
        <v>163</v>
      </c>
      <c r="C23" s="469" t="s">
        <v>164</v>
      </c>
      <c r="D23" s="469" t="s">
        <v>1403</v>
      </c>
      <c r="E23" s="469" t="s">
        <v>1905</v>
      </c>
      <c r="F23" s="469" t="s">
        <v>1908</v>
      </c>
      <c r="G23" s="472" t="s">
        <v>1856</v>
      </c>
      <c r="H23" s="476" t="s">
        <v>1668</v>
      </c>
      <c r="I23" s="471">
        <v>45484</v>
      </c>
      <c r="J23" s="484">
        <v>46214</v>
      </c>
      <c r="K23" s="485">
        <v>799070.18</v>
      </c>
      <c r="L23" s="486">
        <v>0.5</v>
      </c>
      <c r="M23" s="469" t="s">
        <v>508</v>
      </c>
      <c r="N23" s="469" t="s">
        <v>165</v>
      </c>
    </row>
    <row r="24" spans="1:14" ht="129" customHeight="1" x14ac:dyDescent="0.3">
      <c r="A24" s="487">
        <v>21</v>
      </c>
      <c r="B24" s="469" t="s">
        <v>166</v>
      </c>
      <c r="C24" s="469" t="s">
        <v>1283</v>
      </c>
      <c r="D24" s="469" t="s">
        <v>1404</v>
      </c>
      <c r="E24" s="469" t="s">
        <v>1905</v>
      </c>
      <c r="F24" s="469" t="s">
        <v>1911</v>
      </c>
      <c r="G24" s="472" t="s">
        <v>1857</v>
      </c>
      <c r="H24" s="472" t="s">
        <v>1669</v>
      </c>
      <c r="I24" s="471">
        <v>45659</v>
      </c>
      <c r="J24" s="484">
        <v>46754</v>
      </c>
      <c r="K24" s="485">
        <v>58157.78</v>
      </c>
      <c r="L24" s="486">
        <v>0.5</v>
      </c>
      <c r="M24" s="469" t="s">
        <v>1627</v>
      </c>
      <c r="N24" s="469" t="s">
        <v>169</v>
      </c>
    </row>
    <row r="25" spans="1:14" ht="129" customHeight="1" x14ac:dyDescent="0.3">
      <c r="A25" s="487">
        <v>22</v>
      </c>
      <c r="B25" s="474" t="s">
        <v>170</v>
      </c>
      <c r="C25" s="469" t="s">
        <v>1284</v>
      </c>
      <c r="D25" s="469" t="s">
        <v>1405</v>
      </c>
      <c r="E25" s="469" t="s">
        <v>1905</v>
      </c>
      <c r="F25" s="469" t="s">
        <v>1908</v>
      </c>
      <c r="G25" s="472" t="s">
        <v>1856</v>
      </c>
      <c r="H25" s="476" t="s">
        <v>1670</v>
      </c>
      <c r="I25" s="471">
        <v>45446</v>
      </c>
      <c r="J25" s="484">
        <v>46359</v>
      </c>
      <c r="K25" s="485">
        <v>897389.46</v>
      </c>
      <c r="L25" s="486">
        <v>0.5</v>
      </c>
      <c r="M25" s="469" t="s">
        <v>1630</v>
      </c>
      <c r="N25" s="469" t="s">
        <v>171</v>
      </c>
    </row>
    <row r="26" spans="1:14" ht="129" customHeight="1" x14ac:dyDescent="0.3">
      <c r="A26" s="487">
        <v>23</v>
      </c>
      <c r="B26" s="474" t="s">
        <v>172</v>
      </c>
      <c r="C26" s="469" t="s">
        <v>1285</v>
      </c>
      <c r="D26" s="469" t="s">
        <v>1406</v>
      </c>
      <c r="E26" s="469" t="s">
        <v>1905</v>
      </c>
      <c r="F26" s="469" t="s">
        <v>1908</v>
      </c>
      <c r="G26" s="472" t="s">
        <v>1856</v>
      </c>
      <c r="H26" s="476" t="s">
        <v>1671</v>
      </c>
      <c r="I26" s="471">
        <v>45484</v>
      </c>
      <c r="J26" s="484">
        <v>46579</v>
      </c>
      <c r="K26" s="485">
        <v>642535</v>
      </c>
      <c r="L26" s="486">
        <v>0.5</v>
      </c>
      <c r="M26" s="469" t="s">
        <v>1627</v>
      </c>
      <c r="N26" s="469" t="s">
        <v>173</v>
      </c>
    </row>
    <row r="27" spans="1:14" ht="129" customHeight="1" x14ac:dyDescent="0.3">
      <c r="A27" s="487">
        <v>24</v>
      </c>
      <c r="B27" s="474" t="s">
        <v>174</v>
      </c>
      <c r="C27" s="469" t="s">
        <v>1281</v>
      </c>
      <c r="D27" s="469" t="s">
        <v>1407</v>
      </c>
      <c r="E27" s="469" t="s">
        <v>1905</v>
      </c>
      <c r="F27" s="469" t="s">
        <v>1908</v>
      </c>
      <c r="G27" s="470" t="s">
        <v>1858</v>
      </c>
      <c r="H27" s="470" t="s">
        <v>1672</v>
      </c>
      <c r="I27" s="471">
        <v>45086</v>
      </c>
      <c r="J27" s="484">
        <v>46365</v>
      </c>
      <c r="K27" s="485">
        <v>4000000</v>
      </c>
      <c r="L27" s="486">
        <v>0.5</v>
      </c>
      <c r="M27" s="469" t="s">
        <v>429</v>
      </c>
      <c r="N27" s="469" t="s">
        <v>109</v>
      </c>
    </row>
    <row r="28" spans="1:14" ht="129" customHeight="1" x14ac:dyDescent="0.3">
      <c r="A28" s="487">
        <v>25</v>
      </c>
      <c r="B28" s="473" t="s">
        <v>175</v>
      </c>
      <c r="C28" s="474" t="s">
        <v>176</v>
      </c>
      <c r="D28" s="469" t="s">
        <v>1408</v>
      </c>
      <c r="E28" s="469" t="s">
        <v>1905</v>
      </c>
      <c r="F28" s="469" t="s">
        <v>1910</v>
      </c>
      <c r="G28" s="472" t="s">
        <v>1854</v>
      </c>
      <c r="H28" s="472" t="s">
        <v>1673</v>
      </c>
      <c r="I28" s="471">
        <v>45474</v>
      </c>
      <c r="J28" s="484">
        <v>46569</v>
      </c>
      <c r="K28" s="485">
        <v>415024.49</v>
      </c>
      <c r="L28" s="486">
        <v>0.5</v>
      </c>
      <c r="M28" s="469" t="s">
        <v>1631</v>
      </c>
      <c r="N28" s="469" t="s">
        <v>112</v>
      </c>
    </row>
    <row r="29" spans="1:14" ht="129" customHeight="1" x14ac:dyDescent="0.3">
      <c r="A29" s="487">
        <v>26</v>
      </c>
      <c r="B29" s="474" t="s">
        <v>177</v>
      </c>
      <c r="C29" s="469" t="s">
        <v>178</v>
      </c>
      <c r="D29" s="469" t="s">
        <v>1409</v>
      </c>
      <c r="E29" s="469" t="s">
        <v>1905</v>
      </c>
      <c r="F29" s="469" t="s">
        <v>1908</v>
      </c>
      <c r="G29" s="472" t="s">
        <v>1856</v>
      </c>
      <c r="H29" s="476" t="s">
        <v>1674</v>
      </c>
      <c r="I29" s="471">
        <v>45474</v>
      </c>
      <c r="J29" s="484">
        <v>46569</v>
      </c>
      <c r="K29" s="485">
        <v>563676</v>
      </c>
      <c r="L29" s="486">
        <v>0.5</v>
      </c>
      <c r="M29" s="469" t="s">
        <v>1632</v>
      </c>
      <c r="N29" s="469" t="s">
        <v>179</v>
      </c>
    </row>
    <row r="30" spans="1:14" ht="129" customHeight="1" x14ac:dyDescent="0.3">
      <c r="A30" s="487">
        <v>27</v>
      </c>
      <c r="B30" s="469" t="s">
        <v>180</v>
      </c>
      <c r="C30" s="469" t="s">
        <v>1286</v>
      </c>
      <c r="D30" s="469" t="s">
        <v>1410</v>
      </c>
      <c r="E30" s="469" t="s">
        <v>1905</v>
      </c>
      <c r="F30" s="469" t="s">
        <v>1911</v>
      </c>
      <c r="G30" s="472" t="s">
        <v>1857</v>
      </c>
      <c r="H30" s="472" t="s">
        <v>1675</v>
      </c>
      <c r="I30" s="471">
        <v>45439</v>
      </c>
      <c r="J30" s="484">
        <v>46534</v>
      </c>
      <c r="K30" s="485">
        <v>1646342.22</v>
      </c>
      <c r="L30" s="486">
        <v>0.5</v>
      </c>
      <c r="M30" s="469" t="s">
        <v>429</v>
      </c>
      <c r="N30" s="469" t="s">
        <v>109</v>
      </c>
    </row>
    <row r="31" spans="1:14" ht="129" customHeight="1" x14ac:dyDescent="0.3">
      <c r="A31" s="487">
        <v>28</v>
      </c>
      <c r="B31" s="469" t="s">
        <v>181</v>
      </c>
      <c r="C31" s="469" t="s">
        <v>1287</v>
      </c>
      <c r="D31" s="469" t="s">
        <v>1411</v>
      </c>
      <c r="E31" s="469" t="s">
        <v>1907</v>
      </c>
      <c r="F31" s="469" t="s">
        <v>1912</v>
      </c>
      <c r="G31" s="472" t="s">
        <v>1859</v>
      </c>
      <c r="H31" s="472" t="s">
        <v>1676</v>
      </c>
      <c r="I31" s="471">
        <v>45293</v>
      </c>
      <c r="J31" s="484">
        <v>46389</v>
      </c>
      <c r="K31" s="485">
        <v>14999999.99</v>
      </c>
      <c r="L31" s="486">
        <v>0.5</v>
      </c>
      <c r="M31" s="469" t="s">
        <v>1633</v>
      </c>
      <c r="N31" s="469" t="s">
        <v>109</v>
      </c>
    </row>
    <row r="32" spans="1:14" ht="129" customHeight="1" x14ac:dyDescent="0.3">
      <c r="A32" s="487">
        <v>29</v>
      </c>
      <c r="B32" s="473" t="s">
        <v>182</v>
      </c>
      <c r="C32" s="474" t="s">
        <v>1288</v>
      </c>
      <c r="D32" s="469" t="s">
        <v>1412</v>
      </c>
      <c r="E32" s="469" t="s">
        <v>1905</v>
      </c>
      <c r="F32" s="469" t="s">
        <v>1910</v>
      </c>
      <c r="G32" s="472" t="s">
        <v>1854</v>
      </c>
      <c r="H32" s="472" t="s">
        <v>1677</v>
      </c>
      <c r="I32" s="471">
        <v>45444</v>
      </c>
      <c r="J32" s="484">
        <v>46539</v>
      </c>
      <c r="K32" s="485">
        <v>2873169.2</v>
      </c>
      <c r="L32" s="486">
        <v>0.5</v>
      </c>
      <c r="M32" s="469" t="s">
        <v>1634</v>
      </c>
      <c r="N32" s="469" t="s">
        <v>184</v>
      </c>
    </row>
    <row r="33" spans="1:14" ht="129" customHeight="1" x14ac:dyDescent="0.3">
      <c r="A33" s="487">
        <v>30</v>
      </c>
      <c r="B33" s="469" t="s">
        <v>185</v>
      </c>
      <c r="C33" s="469" t="s">
        <v>1289</v>
      </c>
      <c r="D33" s="469" t="s">
        <v>1413</v>
      </c>
      <c r="E33" s="469" t="s">
        <v>1905</v>
      </c>
      <c r="F33" s="469" t="s">
        <v>1908</v>
      </c>
      <c r="G33" s="472" t="s">
        <v>1856</v>
      </c>
      <c r="H33" s="476" t="s">
        <v>1678</v>
      </c>
      <c r="I33" s="471">
        <v>45474</v>
      </c>
      <c r="J33" s="484">
        <v>46569</v>
      </c>
      <c r="K33" s="485">
        <v>836740</v>
      </c>
      <c r="L33" s="486">
        <v>0.5</v>
      </c>
      <c r="M33" s="469" t="s">
        <v>1635</v>
      </c>
      <c r="N33" s="469" t="s">
        <v>187</v>
      </c>
    </row>
    <row r="34" spans="1:14" ht="129" customHeight="1" x14ac:dyDescent="0.3">
      <c r="A34" s="487">
        <v>31</v>
      </c>
      <c r="B34" s="469" t="s">
        <v>188</v>
      </c>
      <c r="C34" s="469" t="s">
        <v>189</v>
      </c>
      <c r="D34" s="469" t="s">
        <v>1414</v>
      </c>
      <c r="E34" s="469" t="s">
        <v>1905</v>
      </c>
      <c r="F34" s="469" t="s">
        <v>1908</v>
      </c>
      <c r="G34" s="472" t="s">
        <v>1856</v>
      </c>
      <c r="H34" s="476" t="s">
        <v>1679</v>
      </c>
      <c r="I34" s="471">
        <v>45536</v>
      </c>
      <c r="J34" s="484">
        <v>46631</v>
      </c>
      <c r="K34" s="485">
        <v>415996.74</v>
      </c>
      <c r="L34" s="486">
        <v>0.5</v>
      </c>
      <c r="M34" s="469" t="s">
        <v>1629</v>
      </c>
      <c r="N34" s="469" t="s">
        <v>190</v>
      </c>
    </row>
    <row r="35" spans="1:14" ht="129" customHeight="1" x14ac:dyDescent="0.3">
      <c r="A35" s="487">
        <v>32</v>
      </c>
      <c r="B35" s="469" t="s">
        <v>191</v>
      </c>
      <c r="C35" s="469" t="s">
        <v>1290</v>
      </c>
      <c r="D35" s="469" t="s">
        <v>1415</v>
      </c>
      <c r="E35" s="469" t="s">
        <v>1905</v>
      </c>
      <c r="F35" s="469" t="s">
        <v>1911</v>
      </c>
      <c r="G35" s="472" t="s">
        <v>1857</v>
      </c>
      <c r="H35" s="472" t="s">
        <v>1680</v>
      </c>
      <c r="I35" s="471">
        <v>45553</v>
      </c>
      <c r="J35" s="484">
        <v>46648</v>
      </c>
      <c r="K35" s="485">
        <v>695500</v>
      </c>
      <c r="L35" s="486">
        <v>0.5</v>
      </c>
      <c r="M35" s="469" t="s">
        <v>1636</v>
      </c>
      <c r="N35" s="469" t="s">
        <v>192</v>
      </c>
    </row>
    <row r="36" spans="1:14" ht="129" customHeight="1" x14ac:dyDescent="0.3">
      <c r="A36" s="487">
        <v>33</v>
      </c>
      <c r="B36" s="469" t="s">
        <v>193</v>
      </c>
      <c r="C36" s="469" t="s">
        <v>194</v>
      </c>
      <c r="D36" s="469" t="s">
        <v>195</v>
      </c>
      <c r="E36" s="469" t="s">
        <v>1905</v>
      </c>
      <c r="F36" s="469" t="s">
        <v>1908</v>
      </c>
      <c r="G36" s="472" t="s">
        <v>1856</v>
      </c>
      <c r="H36" s="476" t="s">
        <v>1681</v>
      </c>
      <c r="I36" s="471">
        <v>45474</v>
      </c>
      <c r="J36" s="484">
        <v>46266</v>
      </c>
      <c r="K36" s="485">
        <v>704688</v>
      </c>
      <c r="L36" s="486">
        <v>0.5</v>
      </c>
      <c r="M36" s="469" t="s">
        <v>1637</v>
      </c>
      <c r="N36" s="469" t="s">
        <v>196</v>
      </c>
    </row>
    <row r="37" spans="1:14" ht="129" customHeight="1" x14ac:dyDescent="0.3">
      <c r="A37" s="487">
        <v>34</v>
      </c>
      <c r="B37" s="469" t="s">
        <v>197</v>
      </c>
      <c r="C37" s="469" t="s">
        <v>1291</v>
      </c>
      <c r="D37" s="469" t="s">
        <v>1416</v>
      </c>
      <c r="E37" s="469" t="s">
        <v>1905</v>
      </c>
      <c r="F37" s="469" t="s">
        <v>1908</v>
      </c>
      <c r="G37" s="472" t="s">
        <v>1856</v>
      </c>
      <c r="H37" s="476" t="s">
        <v>1682</v>
      </c>
      <c r="I37" s="471">
        <v>45414</v>
      </c>
      <c r="J37" s="484">
        <v>46509</v>
      </c>
      <c r="K37" s="485">
        <v>949999.74</v>
      </c>
      <c r="L37" s="486">
        <v>0.5</v>
      </c>
      <c r="M37" s="469" t="s">
        <v>533</v>
      </c>
      <c r="N37" s="469" t="s">
        <v>198</v>
      </c>
    </row>
    <row r="38" spans="1:14" ht="129" customHeight="1" x14ac:dyDescent="0.3">
      <c r="A38" s="487">
        <v>35</v>
      </c>
      <c r="B38" s="469" t="s">
        <v>199</v>
      </c>
      <c r="C38" s="469" t="s">
        <v>200</v>
      </c>
      <c r="D38" s="469" t="s">
        <v>1417</v>
      </c>
      <c r="E38" s="469" t="s">
        <v>1905</v>
      </c>
      <c r="F38" s="469" t="s">
        <v>1908</v>
      </c>
      <c r="G38" s="472" t="s">
        <v>1856</v>
      </c>
      <c r="H38" s="476" t="s">
        <v>1671</v>
      </c>
      <c r="I38" s="471">
        <v>45442</v>
      </c>
      <c r="J38" s="484">
        <v>46537</v>
      </c>
      <c r="K38" s="485">
        <v>804439.93</v>
      </c>
      <c r="L38" s="486">
        <v>0.5</v>
      </c>
      <c r="M38" s="469" t="s">
        <v>533</v>
      </c>
      <c r="N38" s="469" t="s">
        <v>201</v>
      </c>
    </row>
    <row r="39" spans="1:14" ht="129" customHeight="1" x14ac:dyDescent="0.3">
      <c r="A39" s="487">
        <v>36</v>
      </c>
      <c r="B39" s="469" t="s">
        <v>202</v>
      </c>
      <c r="C39" s="469" t="s">
        <v>1292</v>
      </c>
      <c r="D39" s="469" t="s">
        <v>1418</v>
      </c>
      <c r="E39" s="469" t="s">
        <v>1905</v>
      </c>
      <c r="F39" s="469" t="s">
        <v>1908</v>
      </c>
      <c r="G39" s="472" t="s">
        <v>1856</v>
      </c>
      <c r="H39" s="476" t="s">
        <v>1683</v>
      </c>
      <c r="I39" s="471">
        <v>45460</v>
      </c>
      <c r="J39" s="484">
        <v>46555</v>
      </c>
      <c r="K39" s="485">
        <v>1145130.97</v>
      </c>
      <c r="L39" s="486">
        <v>0.5</v>
      </c>
      <c r="M39" s="469" t="s">
        <v>1634</v>
      </c>
      <c r="N39" s="469" t="s">
        <v>203</v>
      </c>
    </row>
    <row r="40" spans="1:14" ht="129" customHeight="1" x14ac:dyDescent="0.3">
      <c r="A40" s="487">
        <v>37</v>
      </c>
      <c r="B40" s="473" t="s">
        <v>204</v>
      </c>
      <c r="C40" s="474" t="s">
        <v>1293</v>
      </c>
      <c r="D40" s="469" t="s">
        <v>205</v>
      </c>
      <c r="E40" s="469" t="s">
        <v>1905</v>
      </c>
      <c r="F40" s="469" t="s">
        <v>1910</v>
      </c>
      <c r="G40" s="472" t="s">
        <v>1854</v>
      </c>
      <c r="H40" s="472" t="s">
        <v>1684</v>
      </c>
      <c r="I40" s="471">
        <v>45537</v>
      </c>
      <c r="J40" s="484">
        <v>46632</v>
      </c>
      <c r="K40" s="485">
        <v>913717.58</v>
      </c>
      <c r="L40" s="486">
        <v>0.5</v>
      </c>
      <c r="M40" s="469" t="s">
        <v>1638</v>
      </c>
      <c r="N40" s="469" t="s">
        <v>206</v>
      </c>
    </row>
    <row r="41" spans="1:14" ht="129" customHeight="1" x14ac:dyDescent="0.3">
      <c r="A41" s="487">
        <v>38</v>
      </c>
      <c r="B41" s="473" t="s">
        <v>207</v>
      </c>
      <c r="C41" s="474" t="s">
        <v>208</v>
      </c>
      <c r="D41" s="469" t="s">
        <v>1419</v>
      </c>
      <c r="E41" s="469" t="s">
        <v>1905</v>
      </c>
      <c r="F41" s="469" t="s">
        <v>1910</v>
      </c>
      <c r="G41" s="472" t="s">
        <v>1854</v>
      </c>
      <c r="H41" s="472" t="s">
        <v>1685</v>
      </c>
      <c r="I41" s="471">
        <v>45474</v>
      </c>
      <c r="J41" s="484">
        <v>46569</v>
      </c>
      <c r="K41" s="485">
        <v>639482.87</v>
      </c>
      <c r="L41" s="486">
        <v>0.5</v>
      </c>
      <c r="M41" s="469" t="s">
        <v>1639</v>
      </c>
      <c r="N41" s="469" t="s">
        <v>210</v>
      </c>
    </row>
    <row r="42" spans="1:14" ht="129" customHeight="1" x14ac:dyDescent="0.3">
      <c r="A42" s="487">
        <v>39</v>
      </c>
      <c r="B42" s="473" t="s">
        <v>211</v>
      </c>
      <c r="C42" s="474" t="s">
        <v>212</v>
      </c>
      <c r="D42" s="469" t="s">
        <v>1420</v>
      </c>
      <c r="E42" s="469" t="s">
        <v>1905</v>
      </c>
      <c r="F42" s="469" t="s">
        <v>1910</v>
      </c>
      <c r="G42" s="472" t="s">
        <v>1854</v>
      </c>
      <c r="H42" s="472" t="s">
        <v>1686</v>
      </c>
      <c r="I42" s="471">
        <v>45429</v>
      </c>
      <c r="J42" s="484">
        <v>46524</v>
      </c>
      <c r="K42" s="485">
        <v>2129828.73</v>
      </c>
      <c r="L42" s="486">
        <v>0.5</v>
      </c>
      <c r="M42" s="469" t="s">
        <v>1635</v>
      </c>
      <c r="N42" s="469" t="s">
        <v>213</v>
      </c>
    </row>
    <row r="43" spans="1:14" ht="129" customHeight="1" x14ac:dyDescent="0.3">
      <c r="A43" s="487">
        <v>40</v>
      </c>
      <c r="B43" s="473" t="s">
        <v>214</v>
      </c>
      <c r="C43" s="474" t="s">
        <v>1294</v>
      </c>
      <c r="D43" s="469" t="s">
        <v>1421</v>
      </c>
      <c r="E43" s="469" t="s">
        <v>1905</v>
      </c>
      <c r="F43" s="469" t="s">
        <v>1910</v>
      </c>
      <c r="G43" s="472" t="s">
        <v>1854</v>
      </c>
      <c r="H43" s="472" t="s">
        <v>1687</v>
      </c>
      <c r="I43" s="471">
        <v>45467</v>
      </c>
      <c r="J43" s="484">
        <v>46562</v>
      </c>
      <c r="K43" s="485">
        <v>235500.88</v>
      </c>
      <c r="L43" s="486">
        <v>0.5</v>
      </c>
      <c r="M43" s="469" t="s">
        <v>1640</v>
      </c>
      <c r="N43" s="469" t="s">
        <v>216</v>
      </c>
    </row>
    <row r="44" spans="1:14" ht="129" customHeight="1" x14ac:dyDescent="0.3">
      <c r="A44" s="487">
        <v>41</v>
      </c>
      <c r="B44" s="469" t="s">
        <v>217</v>
      </c>
      <c r="C44" s="469" t="s">
        <v>218</v>
      </c>
      <c r="D44" s="469" t="s">
        <v>1422</v>
      </c>
      <c r="E44" s="469" t="s">
        <v>1905</v>
      </c>
      <c r="F44" s="469" t="s">
        <v>1908</v>
      </c>
      <c r="G44" s="472" t="s">
        <v>1856</v>
      </c>
      <c r="H44" s="476" t="s">
        <v>1688</v>
      </c>
      <c r="I44" s="471">
        <v>45474</v>
      </c>
      <c r="J44" s="484">
        <v>45962</v>
      </c>
      <c r="K44" s="485">
        <v>196515.13</v>
      </c>
      <c r="L44" s="486">
        <v>0.5</v>
      </c>
      <c r="M44" s="469" t="s">
        <v>1641</v>
      </c>
      <c r="N44" s="469" t="s">
        <v>219</v>
      </c>
    </row>
    <row r="45" spans="1:14" ht="129" customHeight="1" x14ac:dyDescent="0.3">
      <c r="A45" s="487">
        <v>42</v>
      </c>
      <c r="B45" s="473" t="s">
        <v>220</v>
      </c>
      <c r="C45" s="474" t="s">
        <v>1295</v>
      </c>
      <c r="D45" s="469" t="s">
        <v>1423</v>
      </c>
      <c r="E45" s="469" t="s">
        <v>1905</v>
      </c>
      <c r="F45" s="469" t="s">
        <v>1910</v>
      </c>
      <c r="G45" s="472" t="s">
        <v>1854</v>
      </c>
      <c r="H45" s="472" t="s">
        <v>1689</v>
      </c>
      <c r="I45" s="471">
        <v>45446</v>
      </c>
      <c r="J45" s="484">
        <v>46541</v>
      </c>
      <c r="K45" s="485">
        <v>947255.2</v>
      </c>
      <c r="L45" s="486">
        <v>0.5</v>
      </c>
      <c r="M45" s="469" t="s">
        <v>1642</v>
      </c>
      <c r="N45" s="469" t="s">
        <v>222</v>
      </c>
    </row>
    <row r="46" spans="1:14" ht="129" customHeight="1" x14ac:dyDescent="0.3">
      <c r="A46" s="487">
        <v>43</v>
      </c>
      <c r="B46" s="473" t="s">
        <v>223</v>
      </c>
      <c r="C46" s="474" t="s">
        <v>1296</v>
      </c>
      <c r="D46" s="469" t="s">
        <v>1424</v>
      </c>
      <c r="E46" s="469" t="s">
        <v>1905</v>
      </c>
      <c r="F46" s="469" t="s">
        <v>1910</v>
      </c>
      <c r="G46" s="472" t="s">
        <v>1854</v>
      </c>
      <c r="H46" s="472" t="s">
        <v>1690</v>
      </c>
      <c r="I46" s="471">
        <v>45415</v>
      </c>
      <c r="J46" s="484">
        <v>46510</v>
      </c>
      <c r="K46" s="485">
        <v>1130624.07</v>
      </c>
      <c r="L46" s="486">
        <v>0.5</v>
      </c>
      <c r="M46" s="469" t="s">
        <v>1643</v>
      </c>
      <c r="N46" s="469" t="s">
        <v>225</v>
      </c>
    </row>
    <row r="47" spans="1:14" ht="129" customHeight="1" x14ac:dyDescent="0.3">
      <c r="A47" s="487">
        <v>44</v>
      </c>
      <c r="B47" s="473" t="s">
        <v>226</v>
      </c>
      <c r="C47" s="474" t="s">
        <v>227</v>
      </c>
      <c r="D47" s="469" t="s">
        <v>1425</v>
      </c>
      <c r="E47" s="469" t="s">
        <v>1905</v>
      </c>
      <c r="F47" s="469" t="s">
        <v>1910</v>
      </c>
      <c r="G47" s="472" t="s">
        <v>1854</v>
      </c>
      <c r="H47" s="472" t="s">
        <v>1691</v>
      </c>
      <c r="I47" s="471">
        <v>45474</v>
      </c>
      <c r="J47" s="484">
        <v>46569</v>
      </c>
      <c r="K47" s="485">
        <v>2226825.83</v>
      </c>
      <c r="L47" s="486">
        <v>0.5</v>
      </c>
      <c r="M47" s="469" t="s">
        <v>508</v>
      </c>
      <c r="N47" s="469" t="s">
        <v>228</v>
      </c>
    </row>
    <row r="48" spans="1:14" ht="129" customHeight="1" x14ac:dyDescent="0.3">
      <c r="A48" s="487">
        <v>45</v>
      </c>
      <c r="B48" s="469" t="s">
        <v>229</v>
      </c>
      <c r="C48" s="474" t="s">
        <v>1297</v>
      </c>
      <c r="D48" s="469" t="s">
        <v>1426</v>
      </c>
      <c r="E48" s="469" t="s">
        <v>1905</v>
      </c>
      <c r="F48" s="469" t="s">
        <v>1910</v>
      </c>
      <c r="G48" s="472" t="s">
        <v>1854</v>
      </c>
      <c r="H48" s="472" t="s">
        <v>1692</v>
      </c>
      <c r="I48" s="471">
        <v>45550</v>
      </c>
      <c r="J48" s="484">
        <v>46645</v>
      </c>
      <c r="K48" s="485">
        <v>5594315.25</v>
      </c>
      <c r="L48" s="486">
        <v>0.5</v>
      </c>
      <c r="M48" s="469" t="s">
        <v>1644</v>
      </c>
      <c r="N48" s="469" t="s">
        <v>231</v>
      </c>
    </row>
    <row r="49" spans="1:14" ht="129" customHeight="1" x14ac:dyDescent="0.3">
      <c r="A49" s="487">
        <v>46</v>
      </c>
      <c r="B49" s="469" t="s">
        <v>232</v>
      </c>
      <c r="C49" s="469" t="s">
        <v>1298</v>
      </c>
      <c r="D49" s="469" t="s">
        <v>1427</v>
      </c>
      <c r="E49" s="469" t="s">
        <v>1905</v>
      </c>
      <c r="F49" s="469" t="s">
        <v>1908</v>
      </c>
      <c r="G49" s="472" t="s">
        <v>1856</v>
      </c>
      <c r="H49" s="476" t="s">
        <v>1674</v>
      </c>
      <c r="I49" s="471">
        <v>45439</v>
      </c>
      <c r="J49" s="484">
        <v>46534</v>
      </c>
      <c r="K49" s="485">
        <v>1030001.09</v>
      </c>
      <c r="L49" s="486">
        <v>0.5</v>
      </c>
      <c r="M49" s="469" t="s">
        <v>1643</v>
      </c>
      <c r="N49" s="469" t="s">
        <v>233</v>
      </c>
    </row>
    <row r="50" spans="1:14" ht="129" customHeight="1" x14ac:dyDescent="0.3">
      <c r="A50" s="487">
        <v>47</v>
      </c>
      <c r="B50" s="469" t="s">
        <v>234</v>
      </c>
      <c r="C50" s="469" t="s">
        <v>1299</v>
      </c>
      <c r="D50" s="469" t="s">
        <v>1428</v>
      </c>
      <c r="E50" s="469" t="s">
        <v>1905</v>
      </c>
      <c r="F50" s="469" t="s">
        <v>1910</v>
      </c>
      <c r="G50" s="472" t="s">
        <v>1860</v>
      </c>
      <c r="H50" s="472" t="s">
        <v>1693</v>
      </c>
      <c r="I50" s="471">
        <v>45656</v>
      </c>
      <c r="J50" s="484">
        <v>46568</v>
      </c>
      <c r="K50" s="485">
        <v>560853</v>
      </c>
      <c r="L50" s="486">
        <v>0.5</v>
      </c>
      <c r="M50" s="469" t="s">
        <v>1638</v>
      </c>
      <c r="N50" s="469" t="s">
        <v>235</v>
      </c>
    </row>
    <row r="51" spans="1:14" ht="129" customHeight="1" x14ac:dyDescent="0.3">
      <c r="A51" s="487">
        <v>48</v>
      </c>
      <c r="B51" s="473" t="s">
        <v>237</v>
      </c>
      <c r="C51" s="474" t="s">
        <v>1300</v>
      </c>
      <c r="D51" s="469" t="s">
        <v>1429</v>
      </c>
      <c r="E51" s="469" t="s">
        <v>1905</v>
      </c>
      <c r="F51" s="469" t="s">
        <v>1910</v>
      </c>
      <c r="G51" s="472" t="s">
        <v>1854</v>
      </c>
      <c r="H51" s="472" t="s">
        <v>1694</v>
      </c>
      <c r="I51" s="471">
        <v>45420</v>
      </c>
      <c r="J51" s="484">
        <v>46515</v>
      </c>
      <c r="K51" s="485">
        <v>2998223.46</v>
      </c>
      <c r="L51" s="486">
        <v>0.5</v>
      </c>
      <c r="M51" s="469" t="s">
        <v>533</v>
      </c>
      <c r="N51" s="469" t="s">
        <v>238</v>
      </c>
    </row>
    <row r="52" spans="1:14" ht="129" customHeight="1" x14ac:dyDescent="0.3">
      <c r="A52" s="487">
        <v>49</v>
      </c>
      <c r="B52" s="473" t="s">
        <v>239</v>
      </c>
      <c r="C52" s="474" t="s">
        <v>1301</v>
      </c>
      <c r="D52" s="469" t="s">
        <v>1430</v>
      </c>
      <c r="E52" s="469" t="s">
        <v>1905</v>
      </c>
      <c r="F52" s="469" t="s">
        <v>1910</v>
      </c>
      <c r="G52" s="472" t="s">
        <v>1854</v>
      </c>
      <c r="H52" s="472" t="s">
        <v>1695</v>
      </c>
      <c r="I52" s="471">
        <v>45566</v>
      </c>
      <c r="J52" s="484">
        <v>46661</v>
      </c>
      <c r="K52" s="485">
        <v>795400.91</v>
      </c>
      <c r="L52" s="486">
        <v>0.5</v>
      </c>
      <c r="M52" s="469" t="s">
        <v>1628</v>
      </c>
      <c r="N52" s="469" t="s">
        <v>240</v>
      </c>
    </row>
    <row r="53" spans="1:14" ht="129" customHeight="1" x14ac:dyDescent="0.3">
      <c r="A53" s="487">
        <v>50</v>
      </c>
      <c r="B53" s="473" t="s">
        <v>241</v>
      </c>
      <c r="C53" s="474" t="s">
        <v>1302</v>
      </c>
      <c r="D53" s="469" t="s">
        <v>242</v>
      </c>
      <c r="E53" s="469" t="s">
        <v>1905</v>
      </c>
      <c r="F53" s="469" t="s">
        <v>1910</v>
      </c>
      <c r="G53" s="472" t="s">
        <v>1854</v>
      </c>
      <c r="H53" s="472" t="s">
        <v>1696</v>
      </c>
      <c r="I53" s="471">
        <v>45581</v>
      </c>
      <c r="J53" s="484">
        <v>46676</v>
      </c>
      <c r="K53" s="485">
        <v>446855.32</v>
      </c>
      <c r="L53" s="486">
        <v>0.5</v>
      </c>
      <c r="M53" s="469" t="s">
        <v>1645</v>
      </c>
      <c r="N53" s="469" t="s">
        <v>244</v>
      </c>
    </row>
    <row r="54" spans="1:14" ht="129" customHeight="1" x14ac:dyDescent="0.3">
      <c r="A54" s="487">
        <v>51</v>
      </c>
      <c r="B54" s="473" t="s">
        <v>245</v>
      </c>
      <c r="C54" s="474" t="s">
        <v>1303</v>
      </c>
      <c r="D54" s="469" t="s">
        <v>1431</v>
      </c>
      <c r="E54" s="469" t="s">
        <v>1905</v>
      </c>
      <c r="F54" s="469" t="s">
        <v>1910</v>
      </c>
      <c r="G54" s="472" t="s">
        <v>1854</v>
      </c>
      <c r="H54" s="472" t="s">
        <v>1697</v>
      </c>
      <c r="I54" s="471">
        <v>45551</v>
      </c>
      <c r="J54" s="484">
        <v>46646</v>
      </c>
      <c r="K54" s="485">
        <v>674859.89</v>
      </c>
      <c r="L54" s="486">
        <v>0.5</v>
      </c>
      <c r="M54" s="469" t="s">
        <v>1626</v>
      </c>
      <c r="N54" s="469" t="s">
        <v>246</v>
      </c>
    </row>
    <row r="55" spans="1:14" ht="129" customHeight="1" x14ac:dyDescent="0.3">
      <c r="A55" s="487">
        <v>52</v>
      </c>
      <c r="B55" s="473" t="s">
        <v>247</v>
      </c>
      <c r="C55" s="474" t="s">
        <v>1304</v>
      </c>
      <c r="D55" s="469" t="s">
        <v>1432</v>
      </c>
      <c r="E55" s="469" t="s">
        <v>1905</v>
      </c>
      <c r="F55" s="469" t="s">
        <v>1910</v>
      </c>
      <c r="G55" s="472" t="s">
        <v>1854</v>
      </c>
      <c r="H55" s="472" t="s">
        <v>1698</v>
      </c>
      <c r="I55" s="471">
        <v>45425</v>
      </c>
      <c r="J55" s="484">
        <v>46520</v>
      </c>
      <c r="K55" s="485">
        <v>1511928</v>
      </c>
      <c r="L55" s="486">
        <v>0.5</v>
      </c>
      <c r="M55" s="469" t="s">
        <v>1624</v>
      </c>
      <c r="N55" s="469" t="s">
        <v>248</v>
      </c>
    </row>
    <row r="56" spans="1:14" ht="129" customHeight="1" x14ac:dyDescent="0.3">
      <c r="A56" s="487">
        <v>53</v>
      </c>
      <c r="B56" s="473" t="s">
        <v>249</v>
      </c>
      <c r="C56" s="474" t="s">
        <v>1305</v>
      </c>
      <c r="D56" s="469" t="s">
        <v>1433</v>
      </c>
      <c r="E56" s="469" t="s">
        <v>1907</v>
      </c>
      <c r="F56" s="469" t="s">
        <v>1913</v>
      </c>
      <c r="G56" s="472" t="s">
        <v>1861</v>
      </c>
      <c r="H56" s="472" t="s">
        <v>1699</v>
      </c>
      <c r="I56" s="471">
        <v>45474</v>
      </c>
      <c r="J56" s="484">
        <v>46935</v>
      </c>
      <c r="K56" s="485">
        <v>3000000</v>
      </c>
      <c r="L56" s="486">
        <v>0.5</v>
      </c>
      <c r="M56" s="469" t="s">
        <v>1633</v>
      </c>
      <c r="N56" s="469" t="s">
        <v>109</v>
      </c>
    </row>
    <row r="57" spans="1:14" ht="129" customHeight="1" x14ac:dyDescent="0.3">
      <c r="A57" s="487">
        <v>54</v>
      </c>
      <c r="B57" s="473" t="s">
        <v>250</v>
      </c>
      <c r="C57" s="474" t="s">
        <v>251</v>
      </c>
      <c r="D57" s="469" t="s">
        <v>1434</v>
      </c>
      <c r="E57" s="469" t="s">
        <v>1905</v>
      </c>
      <c r="F57" s="469" t="s">
        <v>1910</v>
      </c>
      <c r="G57" s="472" t="s">
        <v>1854</v>
      </c>
      <c r="H57" s="472" t="s">
        <v>1700</v>
      </c>
      <c r="I57" s="471">
        <v>45575</v>
      </c>
      <c r="J57" s="484">
        <v>46670</v>
      </c>
      <c r="K57" s="485">
        <v>1579642.13</v>
      </c>
      <c r="L57" s="486">
        <v>0.5</v>
      </c>
      <c r="M57" s="469" t="s">
        <v>1627</v>
      </c>
      <c r="N57" s="469" t="s">
        <v>252</v>
      </c>
    </row>
    <row r="58" spans="1:14" ht="129" customHeight="1" x14ac:dyDescent="0.3">
      <c r="A58" s="487">
        <v>55</v>
      </c>
      <c r="B58" s="473" t="s">
        <v>253</v>
      </c>
      <c r="C58" s="474" t="s">
        <v>1306</v>
      </c>
      <c r="D58" s="469" t="s">
        <v>1435</v>
      </c>
      <c r="E58" s="469" t="s">
        <v>1905</v>
      </c>
      <c r="F58" s="469" t="s">
        <v>1910</v>
      </c>
      <c r="G58" s="472" t="s">
        <v>1860</v>
      </c>
      <c r="H58" s="477" t="s">
        <v>1701</v>
      </c>
      <c r="I58" s="471">
        <v>45681</v>
      </c>
      <c r="J58" s="484">
        <v>46411</v>
      </c>
      <c r="K58" s="485">
        <v>152650.26</v>
      </c>
      <c r="L58" s="486">
        <v>0.5</v>
      </c>
      <c r="M58" s="469" t="s">
        <v>1634</v>
      </c>
      <c r="N58" s="469" t="s">
        <v>203</v>
      </c>
    </row>
    <row r="59" spans="1:14" ht="129" customHeight="1" x14ac:dyDescent="0.3">
      <c r="A59" s="487">
        <v>56</v>
      </c>
      <c r="B59" s="474" t="s">
        <v>254</v>
      </c>
      <c r="C59" s="469" t="s">
        <v>1307</v>
      </c>
      <c r="D59" s="469" t="s">
        <v>1436</v>
      </c>
      <c r="E59" s="469" t="s">
        <v>1906</v>
      </c>
      <c r="F59" s="469" t="s">
        <v>1914</v>
      </c>
      <c r="G59" s="472" t="s">
        <v>1862</v>
      </c>
      <c r="H59" s="472" t="s">
        <v>1702</v>
      </c>
      <c r="I59" s="471">
        <v>45017</v>
      </c>
      <c r="J59" s="484">
        <v>47209</v>
      </c>
      <c r="K59" s="485">
        <v>3963389</v>
      </c>
      <c r="L59" s="486">
        <v>0.5</v>
      </c>
      <c r="M59" s="469" t="s">
        <v>429</v>
      </c>
      <c r="N59" s="469" t="s">
        <v>109</v>
      </c>
    </row>
    <row r="60" spans="1:14" ht="129" customHeight="1" x14ac:dyDescent="0.3">
      <c r="A60" s="487">
        <v>57</v>
      </c>
      <c r="B60" s="473" t="s">
        <v>255</v>
      </c>
      <c r="C60" s="469" t="s">
        <v>1308</v>
      </c>
      <c r="D60" s="469" t="s">
        <v>1437</v>
      </c>
      <c r="E60" s="469" t="s">
        <v>1905</v>
      </c>
      <c r="F60" s="469" t="s">
        <v>1910</v>
      </c>
      <c r="G60" s="472" t="s">
        <v>1860</v>
      </c>
      <c r="H60" s="472" t="s">
        <v>1703</v>
      </c>
      <c r="I60" s="471">
        <v>45621</v>
      </c>
      <c r="J60" s="484">
        <v>46716</v>
      </c>
      <c r="K60" s="485">
        <v>261093.84</v>
      </c>
      <c r="L60" s="486">
        <v>0.5</v>
      </c>
      <c r="M60" s="469" t="s">
        <v>1628</v>
      </c>
      <c r="N60" s="469" t="s">
        <v>155</v>
      </c>
    </row>
    <row r="61" spans="1:14" ht="129" customHeight="1" x14ac:dyDescent="0.3">
      <c r="A61" s="487">
        <v>58</v>
      </c>
      <c r="B61" s="468" t="s">
        <v>256</v>
      </c>
      <c r="C61" s="469" t="s">
        <v>257</v>
      </c>
      <c r="D61" s="469" t="s">
        <v>1438</v>
      </c>
      <c r="E61" s="469" t="s">
        <v>1906</v>
      </c>
      <c r="F61" s="469" t="s">
        <v>1915</v>
      </c>
      <c r="G61" s="469" t="s">
        <v>1863</v>
      </c>
      <c r="H61" s="469" t="s">
        <v>1704</v>
      </c>
      <c r="I61" s="471">
        <v>45691</v>
      </c>
      <c r="J61" s="484">
        <v>46786</v>
      </c>
      <c r="K61" s="485">
        <v>149860.57999999999</v>
      </c>
      <c r="L61" s="486">
        <v>0.5</v>
      </c>
      <c r="M61" s="469" t="s">
        <v>1643</v>
      </c>
      <c r="N61" s="469" t="s">
        <v>233</v>
      </c>
    </row>
    <row r="62" spans="1:14" ht="129" customHeight="1" x14ac:dyDescent="0.3">
      <c r="A62" s="487">
        <v>59</v>
      </c>
      <c r="B62" s="473" t="s">
        <v>258</v>
      </c>
      <c r="C62" s="474" t="s">
        <v>1309</v>
      </c>
      <c r="D62" s="469" t="s">
        <v>1439</v>
      </c>
      <c r="E62" s="469" t="s">
        <v>1905</v>
      </c>
      <c r="F62" s="469" t="s">
        <v>1910</v>
      </c>
      <c r="G62" s="472" t="s">
        <v>1854</v>
      </c>
      <c r="H62" s="472" t="s">
        <v>1705</v>
      </c>
      <c r="I62" s="471">
        <v>45537</v>
      </c>
      <c r="J62" s="484">
        <v>46632</v>
      </c>
      <c r="K62" s="485">
        <v>1009450.79</v>
      </c>
      <c r="L62" s="486">
        <v>0.5</v>
      </c>
      <c r="M62" s="469" t="s">
        <v>1646</v>
      </c>
      <c r="N62" s="469" t="s">
        <v>260</v>
      </c>
    </row>
    <row r="63" spans="1:14" ht="129" customHeight="1" x14ac:dyDescent="0.3">
      <c r="A63" s="487">
        <v>60</v>
      </c>
      <c r="B63" s="473" t="s">
        <v>261</v>
      </c>
      <c r="C63" s="474" t="s">
        <v>212</v>
      </c>
      <c r="D63" s="469" t="s">
        <v>1440</v>
      </c>
      <c r="E63" s="469" t="s">
        <v>1906</v>
      </c>
      <c r="F63" s="469" t="s">
        <v>1916</v>
      </c>
      <c r="G63" s="472" t="s">
        <v>1864</v>
      </c>
      <c r="H63" s="472" t="s">
        <v>1706</v>
      </c>
      <c r="I63" s="471">
        <v>45566</v>
      </c>
      <c r="J63" s="484">
        <v>46661</v>
      </c>
      <c r="K63" s="485">
        <v>2567855.25</v>
      </c>
      <c r="L63" s="486">
        <v>0.5</v>
      </c>
      <c r="M63" s="469" t="s">
        <v>1635</v>
      </c>
      <c r="N63" s="469" t="s">
        <v>262</v>
      </c>
    </row>
    <row r="64" spans="1:14" ht="129" customHeight="1" x14ac:dyDescent="0.3">
      <c r="A64" s="487">
        <v>61</v>
      </c>
      <c r="B64" s="473" t="s">
        <v>263</v>
      </c>
      <c r="C64" s="474" t="s">
        <v>1310</v>
      </c>
      <c r="D64" s="469" t="s">
        <v>1441</v>
      </c>
      <c r="E64" s="469" t="s">
        <v>1905</v>
      </c>
      <c r="F64" s="469" t="s">
        <v>1910</v>
      </c>
      <c r="G64" s="472" t="s">
        <v>1860</v>
      </c>
      <c r="H64" s="472" t="s">
        <v>1707</v>
      </c>
      <c r="I64" s="471">
        <v>45611</v>
      </c>
      <c r="J64" s="484">
        <v>46706</v>
      </c>
      <c r="K64" s="485">
        <v>468147.08</v>
      </c>
      <c r="L64" s="486">
        <v>0.5</v>
      </c>
      <c r="M64" s="469" t="s">
        <v>533</v>
      </c>
      <c r="N64" s="469" t="s">
        <v>264</v>
      </c>
    </row>
    <row r="65" spans="1:14" ht="129" customHeight="1" x14ac:dyDescent="0.3">
      <c r="A65" s="487">
        <v>62</v>
      </c>
      <c r="B65" s="469" t="s">
        <v>265</v>
      </c>
      <c r="C65" s="469" t="s">
        <v>1311</v>
      </c>
      <c r="D65" s="469" t="s">
        <v>1442</v>
      </c>
      <c r="E65" s="469" t="s">
        <v>1905</v>
      </c>
      <c r="F65" s="469" t="s">
        <v>1917</v>
      </c>
      <c r="G65" s="472" t="s">
        <v>1865</v>
      </c>
      <c r="H65" s="472" t="s">
        <v>1708</v>
      </c>
      <c r="I65" s="469" t="s">
        <v>168</v>
      </c>
      <c r="J65" s="484" t="s">
        <v>109</v>
      </c>
      <c r="K65" s="485">
        <v>2719634.24</v>
      </c>
      <c r="L65" s="486">
        <v>0.5</v>
      </c>
      <c r="M65" s="469" t="s">
        <v>533</v>
      </c>
      <c r="N65" s="469" t="s">
        <v>264</v>
      </c>
    </row>
    <row r="66" spans="1:14" ht="129" customHeight="1" x14ac:dyDescent="0.3">
      <c r="A66" s="487">
        <v>63</v>
      </c>
      <c r="B66" s="473" t="s">
        <v>266</v>
      </c>
      <c r="C66" s="474" t="s">
        <v>267</v>
      </c>
      <c r="D66" s="469" t="s">
        <v>1443</v>
      </c>
      <c r="E66" s="469" t="s">
        <v>1905</v>
      </c>
      <c r="F66" s="469" t="s">
        <v>1918</v>
      </c>
      <c r="G66" s="472" t="s">
        <v>1866</v>
      </c>
      <c r="H66" s="472" t="s">
        <v>1709</v>
      </c>
      <c r="I66" s="471">
        <v>45422</v>
      </c>
      <c r="J66" s="484">
        <v>46517</v>
      </c>
      <c r="K66" s="485">
        <v>1515808.57</v>
      </c>
      <c r="L66" s="486">
        <v>0.5</v>
      </c>
      <c r="M66" s="469" t="s">
        <v>429</v>
      </c>
      <c r="N66" s="469" t="s">
        <v>109</v>
      </c>
    </row>
    <row r="67" spans="1:14" ht="129" customHeight="1" x14ac:dyDescent="0.3">
      <c r="A67" s="487">
        <v>64</v>
      </c>
      <c r="B67" s="473" t="s">
        <v>268</v>
      </c>
      <c r="C67" s="474" t="s">
        <v>1312</v>
      </c>
      <c r="D67" s="469" t="s">
        <v>1444</v>
      </c>
      <c r="E67" s="469" t="s">
        <v>1905</v>
      </c>
      <c r="F67" s="469" t="s">
        <v>1910</v>
      </c>
      <c r="G67" s="472" t="s">
        <v>1854</v>
      </c>
      <c r="H67" s="472" t="s">
        <v>1710</v>
      </c>
      <c r="I67" s="471">
        <v>45566</v>
      </c>
      <c r="J67" s="484">
        <v>46661</v>
      </c>
      <c r="K67" s="485">
        <v>354017.09</v>
      </c>
      <c r="L67" s="486">
        <v>0.5</v>
      </c>
      <c r="M67" s="469" t="s">
        <v>1625</v>
      </c>
      <c r="N67" s="469" t="s">
        <v>269</v>
      </c>
    </row>
    <row r="68" spans="1:14" ht="129" customHeight="1" x14ac:dyDescent="0.3">
      <c r="A68" s="487">
        <v>65</v>
      </c>
      <c r="B68" s="474" t="s">
        <v>270</v>
      </c>
      <c r="C68" s="469" t="s">
        <v>1313</v>
      </c>
      <c r="D68" s="469" t="s">
        <v>1445</v>
      </c>
      <c r="E68" s="469" t="s">
        <v>1905</v>
      </c>
      <c r="F68" s="469" t="s">
        <v>1908</v>
      </c>
      <c r="G68" s="472" t="s">
        <v>1867</v>
      </c>
      <c r="H68" s="472" t="s">
        <v>1711</v>
      </c>
      <c r="I68" s="471">
        <v>45352</v>
      </c>
      <c r="J68" s="484">
        <v>46447</v>
      </c>
      <c r="K68" s="485">
        <v>868493.46</v>
      </c>
      <c r="L68" s="486">
        <v>0.5</v>
      </c>
      <c r="M68" s="469" t="s">
        <v>429</v>
      </c>
      <c r="N68" s="469" t="s">
        <v>109</v>
      </c>
    </row>
    <row r="69" spans="1:14" ht="129" customHeight="1" x14ac:dyDescent="0.3">
      <c r="A69" s="487">
        <v>66</v>
      </c>
      <c r="B69" s="474" t="s">
        <v>271</v>
      </c>
      <c r="C69" s="474" t="s">
        <v>1314</v>
      </c>
      <c r="D69" s="469" t="s">
        <v>1446</v>
      </c>
      <c r="E69" s="469" t="s">
        <v>1906</v>
      </c>
      <c r="F69" s="469" t="s">
        <v>1919</v>
      </c>
      <c r="G69" s="472" t="s">
        <v>1868</v>
      </c>
      <c r="H69" s="472" t="s">
        <v>1712</v>
      </c>
      <c r="I69" s="471">
        <v>45261</v>
      </c>
      <c r="J69" s="484">
        <v>46357</v>
      </c>
      <c r="K69" s="485">
        <v>30049968.870000001</v>
      </c>
      <c r="L69" s="486">
        <v>0.5</v>
      </c>
      <c r="M69" s="469" t="s">
        <v>429</v>
      </c>
      <c r="N69" s="469" t="s">
        <v>109</v>
      </c>
    </row>
    <row r="70" spans="1:14" ht="129" customHeight="1" x14ac:dyDescent="0.3">
      <c r="A70" s="487">
        <v>67</v>
      </c>
      <c r="B70" s="474" t="s">
        <v>272</v>
      </c>
      <c r="C70" s="474" t="s">
        <v>1300</v>
      </c>
      <c r="D70" s="468" t="s">
        <v>1447</v>
      </c>
      <c r="E70" s="469" t="s">
        <v>1906</v>
      </c>
      <c r="F70" s="469" t="s">
        <v>1916</v>
      </c>
      <c r="G70" s="472" t="s">
        <v>1864</v>
      </c>
      <c r="H70" s="472" t="s">
        <v>1713</v>
      </c>
      <c r="I70" s="471">
        <v>45505</v>
      </c>
      <c r="J70" s="484">
        <v>46600</v>
      </c>
      <c r="K70" s="485">
        <v>2963848.4</v>
      </c>
      <c r="L70" s="486">
        <v>0.5</v>
      </c>
      <c r="M70" s="469" t="s">
        <v>533</v>
      </c>
      <c r="N70" s="469" t="s">
        <v>273</v>
      </c>
    </row>
    <row r="71" spans="1:14" ht="129" customHeight="1" x14ac:dyDescent="0.3">
      <c r="A71" s="487">
        <v>68</v>
      </c>
      <c r="B71" s="474" t="s">
        <v>274</v>
      </c>
      <c r="C71" s="469" t="s">
        <v>275</v>
      </c>
      <c r="D71" s="469" t="s">
        <v>1448</v>
      </c>
      <c r="E71" s="469" t="s">
        <v>1905</v>
      </c>
      <c r="F71" s="469" t="s">
        <v>1908</v>
      </c>
      <c r="G71" s="472" t="s">
        <v>1869</v>
      </c>
      <c r="H71" s="472" t="s">
        <v>1714</v>
      </c>
      <c r="I71" s="471">
        <v>45377</v>
      </c>
      <c r="J71" s="484">
        <v>46472</v>
      </c>
      <c r="K71" s="485">
        <v>799743.06</v>
      </c>
      <c r="L71" s="486">
        <v>0.5</v>
      </c>
      <c r="M71" s="469" t="s">
        <v>1624</v>
      </c>
      <c r="N71" s="469" t="s">
        <v>119</v>
      </c>
    </row>
    <row r="72" spans="1:14" ht="129" customHeight="1" x14ac:dyDescent="0.3">
      <c r="A72" s="487">
        <v>69</v>
      </c>
      <c r="B72" s="469" t="s">
        <v>276</v>
      </c>
      <c r="C72" s="469" t="s">
        <v>1315</v>
      </c>
      <c r="D72" s="469" t="s">
        <v>1449</v>
      </c>
      <c r="E72" s="469" t="s">
        <v>1905</v>
      </c>
      <c r="F72" s="469" t="s">
        <v>1917</v>
      </c>
      <c r="G72" s="472" t="s">
        <v>1865</v>
      </c>
      <c r="H72" s="472" t="s">
        <v>1715</v>
      </c>
      <c r="I72" s="469" t="s">
        <v>168</v>
      </c>
      <c r="J72" s="484" t="s">
        <v>109</v>
      </c>
      <c r="K72" s="485">
        <v>2053718.04</v>
      </c>
      <c r="L72" s="486">
        <v>0.5</v>
      </c>
      <c r="M72" s="469" t="s">
        <v>1635</v>
      </c>
      <c r="N72" s="469" t="s">
        <v>277</v>
      </c>
    </row>
    <row r="73" spans="1:14" ht="129" customHeight="1" x14ac:dyDescent="0.3">
      <c r="A73" s="487">
        <v>70</v>
      </c>
      <c r="B73" s="474" t="s">
        <v>278</v>
      </c>
      <c r="C73" s="469" t="s">
        <v>1316</v>
      </c>
      <c r="D73" s="469" t="s">
        <v>279</v>
      </c>
      <c r="E73" s="469" t="s">
        <v>1906</v>
      </c>
      <c r="F73" s="469" t="s">
        <v>1914</v>
      </c>
      <c r="G73" s="470" t="s">
        <v>1870</v>
      </c>
      <c r="H73" s="470" t="s">
        <v>1716</v>
      </c>
      <c r="I73" s="471">
        <v>45190</v>
      </c>
      <c r="J73" s="484">
        <v>46467</v>
      </c>
      <c r="K73" s="485">
        <v>515100</v>
      </c>
      <c r="L73" s="486">
        <v>0.5</v>
      </c>
      <c r="M73" s="469" t="s">
        <v>429</v>
      </c>
      <c r="N73" s="469" t="s">
        <v>109</v>
      </c>
    </row>
    <row r="74" spans="1:14" ht="129" customHeight="1" x14ac:dyDescent="0.3">
      <c r="A74" s="487">
        <v>71</v>
      </c>
      <c r="B74" s="474" t="s">
        <v>280</v>
      </c>
      <c r="C74" s="469" t="s">
        <v>1317</v>
      </c>
      <c r="D74" s="469" t="s">
        <v>279</v>
      </c>
      <c r="E74" s="469" t="s">
        <v>1906</v>
      </c>
      <c r="F74" s="469" t="s">
        <v>1920</v>
      </c>
      <c r="G74" s="470" t="s">
        <v>1870</v>
      </c>
      <c r="H74" s="470" t="s">
        <v>1717</v>
      </c>
      <c r="I74" s="471">
        <v>45190</v>
      </c>
      <c r="J74" s="484">
        <v>46467</v>
      </c>
      <c r="K74" s="485">
        <v>9098080</v>
      </c>
      <c r="L74" s="486">
        <v>0.5</v>
      </c>
      <c r="M74" s="469" t="s">
        <v>429</v>
      </c>
      <c r="N74" s="469" t="s">
        <v>109</v>
      </c>
    </row>
    <row r="75" spans="1:14" ht="129" customHeight="1" x14ac:dyDescent="0.3">
      <c r="A75" s="487">
        <v>72</v>
      </c>
      <c r="B75" s="474" t="s">
        <v>281</v>
      </c>
      <c r="C75" s="469" t="s">
        <v>1318</v>
      </c>
      <c r="D75" s="469" t="s">
        <v>279</v>
      </c>
      <c r="E75" s="469" t="s">
        <v>1906</v>
      </c>
      <c r="F75" s="469" t="s">
        <v>1921</v>
      </c>
      <c r="G75" s="470" t="s">
        <v>1870</v>
      </c>
      <c r="H75" s="470" t="s">
        <v>1718</v>
      </c>
      <c r="I75" s="471">
        <v>45190</v>
      </c>
      <c r="J75" s="484">
        <v>46467</v>
      </c>
      <c r="K75" s="485">
        <v>2659330</v>
      </c>
      <c r="L75" s="486">
        <v>0.5</v>
      </c>
      <c r="M75" s="469" t="s">
        <v>429</v>
      </c>
      <c r="N75" s="469" t="s">
        <v>109</v>
      </c>
    </row>
    <row r="76" spans="1:14" ht="129" customHeight="1" x14ac:dyDescent="0.3">
      <c r="A76" s="487">
        <v>73</v>
      </c>
      <c r="B76" s="474" t="s">
        <v>282</v>
      </c>
      <c r="C76" s="469" t="s">
        <v>1319</v>
      </c>
      <c r="D76" s="469" t="s">
        <v>279</v>
      </c>
      <c r="E76" s="469" t="s">
        <v>1905</v>
      </c>
      <c r="F76" s="469" t="s">
        <v>1908</v>
      </c>
      <c r="G76" s="470" t="s">
        <v>1870</v>
      </c>
      <c r="H76" s="470" t="s">
        <v>1719</v>
      </c>
      <c r="I76" s="471">
        <v>45190</v>
      </c>
      <c r="J76" s="484">
        <v>46467</v>
      </c>
      <c r="K76" s="485">
        <v>15537840</v>
      </c>
      <c r="L76" s="486">
        <v>0.5</v>
      </c>
      <c r="M76" s="469" t="s">
        <v>429</v>
      </c>
      <c r="N76" s="469" t="s">
        <v>109</v>
      </c>
    </row>
    <row r="77" spans="1:14" ht="129" customHeight="1" x14ac:dyDescent="0.3">
      <c r="A77" s="487">
        <v>74</v>
      </c>
      <c r="B77" s="474" t="s">
        <v>283</v>
      </c>
      <c r="C77" s="469" t="s">
        <v>1320</v>
      </c>
      <c r="D77" s="469" t="s">
        <v>279</v>
      </c>
      <c r="E77" s="469" t="s">
        <v>1907</v>
      </c>
      <c r="F77" s="469" t="s">
        <v>1922</v>
      </c>
      <c r="G77" s="470" t="s">
        <v>1870</v>
      </c>
      <c r="H77" s="470" t="s">
        <v>1720</v>
      </c>
      <c r="I77" s="471">
        <v>45190</v>
      </c>
      <c r="J77" s="484">
        <v>46467</v>
      </c>
      <c r="K77" s="485">
        <v>386325</v>
      </c>
      <c r="L77" s="486">
        <v>0.5</v>
      </c>
      <c r="M77" s="469" t="s">
        <v>429</v>
      </c>
      <c r="N77" s="469" t="s">
        <v>109</v>
      </c>
    </row>
    <row r="78" spans="1:14" ht="129" customHeight="1" x14ac:dyDescent="0.3">
      <c r="A78" s="487">
        <v>75</v>
      </c>
      <c r="B78" s="469" t="s">
        <v>284</v>
      </c>
      <c r="C78" s="469" t="s">
        <v>1321</v>
      </c>
      <c r="D78" s="478" t="s">
        <v>1450</v>
      </c>
      <c r="E78" s="469" t="s">
        <v>1906</v>
      </c>
      <c r="F78" s="469" t="s">
        <v>1923</v>
      </c>
      <c r="G78" s="472" t="s">
        <v>1871</v>
      </c>
      <c r="H78" s="472" t="s">
        <v>1721</v>
      </c>
      <c r="I78" s="471">
        <v>45224</v>
      </c>
      <c r="J78" s="484">
        <v>45986</v>
      </c>
      <c r="K78" s="485">
        <v>68000000</v>
      </c>
      <c r="L78" s="486">
        <v>0.5</v>
      </c>
      <c r="M78" s="469" t="s">
        <v>429</v>
      </c>
      <c r="N78" s="469" t="s">
        <v>109</v>
      </c>
    </row>
    <row r="79" spans="1:14" ht="129" customHeight="1" x14ac:dyDescent="0.3">
      <c r="A79" s="487">
        <v>76</v>
      </c>
      <c r="B79" s="474" t="s">
        <v>286</v>
      </c>
      <c r="C79" s="474" t="s">
        <v>1322</v>
      </c>
      <c r="D79" s="469" t="s">
        <v>287</v>
      </c>
      <c r="E79" s="469" t="s">
        <v>1905</v>
      </c>
      <c r="F79" s="469" t="s">
        <v>1917</v>
      </c>
      <c r="G79" s="472" t="s">
        <v>1872</v>
      </c>
      <c r="H79" s="472" t="s">
        <v>1722</v>
      </c>
      <c r="I79" s="471">
        <v>45195</v>
      </c>
      <c r="J79" s="484">
        <v>45652</v>
      </c>
      <c r="K79" s="485">
        <v>845503.3</v>
      </c>
      <c r="L79" s="486">
        <v>0.5</v>
      </c>
      <c r="M79" s="469" t="s">
        <v>1624</v>
      </c>
      <c r="N79" s="469" t="s">
        <v>109</v>
      </c>
    </row>
    <row r="80" spans="1:14" ht="129" customHeight="1" x14ac:dyDescent="0.3">
      <c r="A80" s="487">
        <v>77</v>
      </c>
      <c r="B80" s="468" t="s">
        <v>288</v>
      </c>
      <c r="C80" s="474" t="s">
        <v>1323</v>
      </c>
      <c r="D80" s="468" t="s">
        <v>1451</v>
      </c>
      <c r="E80" s="469" t="s">
        <v>1906</v>
      </c>
      <c r="F80" s="469" t="s">
        <v>1924</v>
      </c>
      <c r="G80" s="469" t="s">
        <v>1863</v>
      </c>
      <c r="H80" s="469" t="s">
        <v>1723</v>
      </c>
      <c r="I80" s="469" t="s">
        <v>168</v>
      </c>
      <c r="J80" s="484" t="s">
        <v>109</v>
      </c>
      <c r="K80" s="485">
        <v>340733.69</v>
      </c>
      <c r="L80" s="486">
        <v>0.5</v>
      </c>
      <c r="M80" s="469" t="s">
        <v>1644</v>
      </c>
      <c r="N80" s="469" t="s">
        <v>289</v>
      </c>
    </row>
    <row r="81" spans="1:14" ht="129" customHeight="1" x14ac:dyDescent="0.3">
      <c r="A81" s="487">
        <v>78</v>
      </c>
      <c r="B81" s="469" t="s">
        <v>290</v>
      </c>
      <c r="C81" s="469" t="s">
        <v>1324</v>
      </c>
      <c r="D81" s="469" t="s">
        <v>1452</v>
      </c>
      <c r="E81" s="469" t="s">
        <v>1905</v>
      </c>
      <c r="F81" s="469" t="s">
        <v>1917</v>
      </c>
      <c r="G81" s="472" t="s">
        <v>1865</v>
      </c>
      <c r="H81" s="472" t="s">
        <v>1724</v>
      </c>
      <c r="I81" s="471">
        <v>45664</v>
      </c>
      <c r="J81" s="484">
        <v>46759</v>
      </c>
      <c r="K81" s="485">
        <v>332902.93</v>
      </c>
      <c r="L81" s="486">
        <v>0.5</v>
      </c>
      <c r="M81" s="469" t="s">
        <v>1645</v>
      </c>
      <c r="N81" s="469" t="s">
        <v>244</v>
      </c>
    </row>
    <row r="82" spans="1:14" ht="129" customHeight="1" x14ac:dyDescent="0.3">
      <c r="A82" s="487">
        <v>79</v>
      </c>
      <c r="B82" s="469" t="s">
        <v>291</v>
      </c>
      <c r="C82" s="469" t="s">
        <v>1325</v>
      </c>
      <c r="D82" s="469" t="s">
        <v>1453</v>
      </c>
      <c r="E82" s="469" t="s">
        <v>1905</v>
      </c>
      <c r="F82" s="469" t="s">
        <v>1917</v>
      </c>
      <c r="G82" s="472" t="s">
        <v>1865</v>
      </c>
      <c r="H82" s="472" t="s">
        <v>1725</v>
      </c>
      <c r="I82" s="471">
        <v>45565</v>
      </c>
      <c r="J82" s="484">
        <v>46660</v>
      </c>
      <c r="K82" s="485">
        <v>827128.25</v>
      </c>
      <c r="L82" s="486">
        <v>0.5</v>
      </c>
      <c r="M82" s="469" t="s">
        <v>1643</v>
      </c>
      <c r="N82" s="469" t="s">
        <v>225</v>
      </c>
    </row>
    <row r="83" spans="1:14" ht="129" customHeight="1" x14ac:dyDescent="0.3">
      <c r="A83" s="487">
        <v>80</v>
      </c>
      <c r="B83" s="469" t="s">
        <v>292</v>
      </c>
      <c r="C83" s="469" t="s">
        <v>1326</v>
      </c>
      <c r="D83" s="469" t="s">
        <v>1454</v>
      </c>
      <c r="E83" s="469" t="s">
        <v>1905</v>
      </c>
      <c r="F83" s="469" t="s">
        <v>1917</v>
      </c>
      <c r="G83" s="472" t="s">
        <v>1865</v>
      </c>
      <c r="H83" s="472" t="s">
        <v>1726</v>
      </c>
      <c r="I83" s="469" t="s">
        <v>168</v>
      </c>
      <c r="J83" s="484" t="s">
        <v>109</v>
      </c>
      <c r="K83" s="485">
        <v>2108946.3199999998</v>
      </c>
      <c r="L83" s="486">
        <v>0.5</v>
      </c>
      <c r="M83" s="469" t="s">
        <v>1634</v>
      </c>
      <c r="N83" s="469" t="s">
        <v>293</v>
      </c>
    </row>
    <row r="84" spans="1:14" ht="129" customHeight="1" x14ac:dyDescent="0.3">
      <c r="A84" s="487">
        <v>81</v>
      </c>
      <c r="B84" s="469" t="s">
        <v>294</v>
      </c>
      <c r="C84" s="469" t="s">
        <v>295</v>
      </c>
      <c r="D84" s="469" t="s">
        <v>1455</v>
      </c>
      <c r="E84" s="469" t="s">
        <v>1905</v>
      </c>
      <c r="F84" s="469" t="s">
        <v>1917</v>
      </c>
      <c r="G84" s="472" t="s">
        <v>1865</v>
      </c>
      <c r="H84" s="472" t="s">
        <v>1727</v>
      </c>
      <c r="I84" s="471">
        <v>45602</v>
      </c>
      <c r="J84" s="484">
        <v>46697</v>
      </c>
      <c r="K84" s="485">
        <v>581965.92000000004</v>
      </c>
      <c r="L84" s="486">
        <v>0.5</v>
      </c>
      <c r="M84" s="469" t="s">
        <v>1639</v>
      </c>
      <c r="N84" s="469" t="s">
        <v>210</v>
      </c>
    </row>
    <row r="85" spans="1:14" ht="129" customHeight="1" x14ac:dyDescent="0.3">
      <c r="A85" s="487">
        <v>82</v>
      </c>
      <c r="B85" s="479" t="s">
        <v>296</v>
      </c>
      <c r="C85" s="474" t="s">
        <v>297</v>
      </c>
      <c r="D85" s="468" t="s">
        <v>1456</v>
      </c>
      <c r="E85" s="469" t="s">
        <v>1906</v>
      </c>
      <c r="F85" s="469" t="s">
        <v>1924</v>
      </c>
      <c r="G85" s="469" t="s">
        <v>1863</v>
      </c>
      <c r="H85" s="469" t="s">
        <v>1728</v>
      </c>
      <c r="I85" s="469" t="s">
        <v>168</v>
      </c>
      <c r="J85" s="484" t="s">
        <v>109</v>
      </c>
      <c r="K85" s="485">
        <v>291658.46000000002</v>
      </c>
      <c r="L85" s="486">
        <v>0.5</v>
      </c>
      <c r="M85" s="469" t="s">
        <v>1635</v>
      </c>
      <c r="N85" s="469" t="s">
        <v>298</v>
      </c>
    </row>
    <row r="86" spans="1:14" ht="129" customHeight="1" x14ac:dyDescent="0.3">
      <c r="A86" s="487">
        <v>83</v>
      </c>
      <c r="B86" s="468" t="s">
        <v>299</v>
      </c>
      <c r="C86" s="468" t="s">
        <v>212</v>
      </c>
      <c r="D86" s="468" t="s">
        <v>1457</v>
      </c>
      <c r="E86" s="469" t="s">
        <v>1905</v>
      </c>
      <c r="F86" s="469" t="s">
        <v>1908</v>
      </c>
      <c r="G86" s="472" t="s">
        <v>1873</v>
      </c>
      <c r="H86" s="469" t="s">
        <v>1729</v>
      </c>
      <c r="I86" s="471">
        <v>45719</v>
      </c>
      <c r="J86" s="484"/>
      <c r="K86" s="485">
        <v>850000</v>
      </c>
      <c r="L86" s="486">
        <v>0.5</v>
      </c>
      <c r="M86" s="469" t="s">
        <v>1635</v>
      </c>
      <c r="N86" s="469" t="s">
        <v>300</v>
      </c>
    </row>
    <row r="87" spans="1:14" ht="129" customHeight="1" x14ac:dyDescent="0.3">
      <c r="A87" s="487">
        <v>84</v>
      </c>
      <c r="B87" s="479" t="s">
        <v>301</v>
      </c>
      <c r="C87" s="474" t="s">
        <v>302</v>
      </c>
      <c r="D87" s="468" t="s">
        <v>303</v>
      </c>
      <c r="E87" s="469" t="s">
        <v>1906</v>
      </c>
      <c r="F87" s="469" t="s">
        <v>1924</v>
      </c>
      <c r="G87" s="469" t="s">
        <v>1863</v>
      </c>
      <c r="H87" s="469" t="s">
        <v>1730</v>
      </c>
      <c r="I87" s="469" t="s">
        <v>168</v>
      </c>
      <c r="J87" s="484" t="s">
        <v>109</v>
      </c>
      <c r="K87" s="485">
        <v>349425.95</v>
      </c>
      <c r="L87" s="486">
        <v>0.5</v>
      </c>
      <c r="M87" s="469" t="s">
        <v>1642</v>
      </c>
      <c r="N87" s="469" t="s">
        <v>304</v>
      </c>
    </row>
    <row r="88" spans="1:14" ht="129" customHeight="1" x14ac:dyDescent="0.3">
      <c r="A88" s="487">
        <v>85</v>
      </c>
      <c r="B88" s="469" t="s">
        <v>305</v>
      </c>
      <c r="C88" s="469" t="s">
        <v>1327</v>
      </c>
      <c r="D88" s="469" t="s">
        <v>1458</v>
      </c>
      <c r="E88" s="469" t="s">
        <v>1905</v>
      </c>
      <c r="F88" s="469" t="s">
        <v>1917</v>
      </c>
      <c r="G88" s="472" t="s">
        <v>1865</v>
      </c>
      <c r="H88" s="472" t="s">
        <v>1731</v>
      </c>
      <c r="I88" s="469" t="s">
        <v>168</v>
      </c>
      <c r="J88" s="484" t="s">
        <v>109</v>
      </c>
      <c r="K88" s="485">
        <v>1904179.38</v>
      </c>
      <c r="L88" s="486">
        <v>0.5</v>
      </c>
      <c r="M88" s="469" t="s">
        <v>508</v>
      </c>
      <c r="N88" s="469" t="s">
        <v>306</v>
      </c>
    </row>
    <row r="89" spans="1:14" ht="129" customHeight="1" x14ac:dyDescent="0.3">
      <c r="A89" s="487">
        <v>86</v>
      </c>
      <c r="B89" s="469" t="s">
        <v>307</v>
      </c>
      <c r="C89" s="474" t="s">
        <v>1328</v>
      </c>
      <c r="D89" s="469" t="s">
        <v>1459</v>
      </c>
      <c r="E89" s="469" t="s">
        <v>1906</v>
      </c>
      <c r="F89" s="469" t="s">
        <v>1916</v>
      </c>
      <c r="G89" s="472" t="s">
        <v>1864</v>
      </c>
      <c r="H89" s="472" t="s">
        <v>1732</v>
      </c>
      <c r="I89" s="471">
        <v>45659</v>
      </c>
      <c r="J89" s="484">
        <v>46754</v>
      </c>
      <c r="K89" s="485">
        <v>1099807.1599999999</v>
      </c>
      <c r="L89" s="486">
        <v>0.5</v>
      </c>
      <c r="M89" s="469" t="s">
        <v>1642</v>
      </c>
      <c r="N89" s="469" t="s">
        <v>308</v>
      </c>
    </row>
    <row r="90" spans="1:14" ht="129" customHeight="1" x14ac:dyDescent="0.3">
      <c r="A90" s="487">
        <v>87</v>
      </c>
      <c r="B90" s="469" t="s">
        <v>309</v>
      </c>
      <c r="C90" s="469" t="s">
        <v>1329</v>
      </c>
      <c r="D90" s="469" t="s">
        <v>1460</v>
      </c>
      <c r="E90" s="469" t="s">
        <v>1905</v>
      </c>
      <c r="F90" s="469" t="s">
        <v>1910</v>
      </c>
      <c r="G90" s="472" t="s">
        <v>1860</v>
      </c>
      <c r="H90" s="472" t="s">
        <v>1733</v>
      </c>
      <c r="I90" s="471">
        <v>45748</v>
      </c>
      <c r="J90" s="484">
        <v>46844</v>
      </c>
      <c r="K90" s="485">
        <v>624982.06999999995</v>
      </c>
      <c r="L90" s="486">
        <v>0.5</v>
      </c>
      <c r="M90" s="469" t="s">
        <v>1634</v>
      </c>
      <c r="N90" s="469" t="s">
        <v>203</v>
      </c>
    </row>
    <row r="91" spans="1:14" ht="129" customHeight="1" x14ac:dyDescent="0.3">
      <c r="A91" s="487">
        <v>88</v>
      </c>
      <c r="B91" s="469" t="s">
        <v>310</v>
      </c>
      <c r="C91" s="469" t="s">
        <v>1330</v>
      </c>
      <c r="D91" s="469" t="s">
        <v>1461</v>
      </c>
      <c r="E91" s="469" t="s">
        <v>1905</v>
      </c>
      <c r="F91" s="469" t="s">
        <v>1925</v>
      </c>
      <c r="G91" s="472" t="s">
        <v>1874</v>
      </c>
      <c r="H91" s="472" t="s">
        <v>1734</v>
      </c>
      <c r="I91" s="469" t="s">
        <v>168</v>
      </c>
      <c r="J91" s="484" t="s">
        <v>109</v>
      </c>
      <c r="K91" s="485">
        <v>2017647.9099999997</v>
      </c>
      <c r="L91" s="486">
        <v>0.5</v>
      </c>
      <c r="M91" s="469" t="s">
        <v>429</v>
      </c>
      <c r="N91" s="469" t="s">
        <v>109</v>
      </c>
    </row>
    <row r="92" spans="1:14" ht="129" customHeight="1" x14ac:dyDescent="0.3">
      <c r="A92" s="487">
        <v>89</v>
      </c>
      <c r="B92" s="479" t="s">
        <v>311</v>
      </c>
      <c r="C92" s="474" t="s">
        <v>1331</v>
      </c>
      <c r="D92" s="468" t="s">
        <v>1462</v>
      </c>
      <c r="E92" s="469" t="s">
        <v>1906</v>
      </c>
      <c r="F92" s="469" t="s">
        <v>1924</v>
      </c>
      <c r="G92" s="469" t="s">
        <v>1863</v>
      </c>
      <c r="H92" s="469" t="s">
        <v>1735</v>
      </c>
      <c r="I92" s="469" t="s">
        <v>168</v>
      </c>
      <c r="J92" s="484" t="s">
        <v>109</v>
      </c>
      <c r="K92" s="485">
        <v>349001.25</v>
      </c>
      <c r="L92" s="486">
        <v>0.5</v>
      </c>
      <c r="M92" s="469" t="s">
        <v>1627</v>
      </c>
      <c r="N92" s="469" t="s">
        <v>173</v>
      </c>
    </row>
    <row r="93" spans="1:14" ht="129" customHeight="1" x14ac:dyDescent="0.3">
      <c r="A93" s="487">
        <v>90</v>
      </c>
      <c r="B93" s="469" t="s">
        <v>312</v>
      </c>
      <c r="C93" s="469" t="s">
        <v>178</v>
      </c>
      <c r="D93" s="469" t="s">
        <v>1463</v>
      </c>
      <c r="E93" s="469" t="s">
        <v>1905</v>
      </c>
      <c r="F93" s="469" t="s">
        <v>1910</v>
      </c>
      <c r="G93" s="472" t="s">
        <v>1860</v>
      </c>
      <c r="H93" s="472" t="s">
        <v>1736</v>
      </c>
      <c r="I93" s="471">
        <v>45672</v>
      </c>
      <c r="J93" s="484">
        <v>46767</v>
      </c>
      <c r="K93" s="485">
        <v>656798.1</v>
      </c>
      <c r="L93" s="486">
        <v>0.5</v>
      </c>
      <c r="M93" s="469" t="s">
        <v>1635</v>
      </c>
      <c r="N93" s="469" t="s">
        <v>313</v>
      </c>
    </row>
    <row r="94" spans="1:14" ht="129" customHeight="1" x14ac:dyDescent="0.3">
      <c r="A94" s="487">
        <v>91</v>
      </c>
      <c r="B94" s="469" t="s">
        <v>315</v>
      </c>
      <c r="C94" s="469" t="s">
        <v>1332</v>
      </c>
      <c r="D94" s="469" t="s">
        <v>1464</v>
      </c>
      <c r="E94" s="469" t="s">
        <v>1905</v>
      </c>
      <c r="F94" s="469" t="s">
        <v>1910</v>
      </c>
      <c r="G94" s="472" t="s">
        <v>1860</v>
      </c>
      <c r="H94" s="472" t="s">
        <v>1738</v>
      </c>
      <c r="I94" s="471">
        <v>45694</v>
      </c>
      <c r="J94" s="484">
        <v>46605</v>
      </c>
      <c r="K94" s="485">
        <v>242388.32</v>
      </c>
      <c r="L94" s="486">
        <v>0.5</v>
      </c>
      <c r="M94" s="469" t="s">
        <v>1627</v>
      </c>
      <c r="N94" s="469" t="s">
        <v>316</v>
      </c>
    </row>
    <row r="95" spans="1:14" ht="129" customHeight="1" x14ac:dyDescent="0.3">
      <c r="A95" s="487">
        <v>92</v>
      </c>
      <c r="B95" s="469" t="s">
        <v>317</v>
      </c>
      <c r="C95" s="469" t="s">
        <v>1333</v>
      </c>
      <c r="D95" s="469" t="s">
        <v>1465</v>
      </c>
      <c r="E95" s="469" t="s">
        <v>1906</v>
      </c>
      <c r="F95" s="469" t="s">
        <v>1916</v>
      </c>
      <c r="G95" s="472" t="s">
        <v>1864</v>
      </c>
      <c r="H95" s="472" t="s">
        <v>1739</v>
      </c>
      <c r="I95" s="469" t="s">
        <v>168</v>
      </c>
      <c r="J95" s="484" t="s">
        <v>109</v>
      </c>
      <c r="K95" s="485">
        <v>2697721.16</v>
      </c>
      <c r="L95" s="486">
        <v>0.5</v>
      </c>
      <c r="M95" s="469" t="s">
        <v>1624</v>
      </c>
      <c r="N95" s="469" t="s">
        <v>318</v>
      </c>
    </row>
    <row r="96" spans="1:14" ht="129" customHeight="1" x14ac:dyDescent="0.3">
      <c r="A96" s="487">
        <v>93</v>
      </c>
      <c r="B96" s="479" t="s">
        <v>319</v>
      </c>
      <c r="C96" s="474" t="s">
        <v>1334</v>
      </c>
      <c r="D96" s="468" t="s">
        <v>1466</v>
      </c>
      <c r="E96" s="469" t="s">
        <v>1906</v>
      </c>
      <c r="F96" s="469" t="s">
        <v>1924</v>
      </c>
      <c r="G96" s="469" t="s">
        <v>1863</v>
      </c>
      <c r="H96" s="469" t="s">
        <v>1740</v>
      </c>
      <c r="I96" s="469" t="s">
        <v>168</v>
      </c>
      <c r="J96" s="484" t="s">
        <v>109</v>
      </c>
      <c r="K96" s="485">
        <v>222524.65</v>
      </c>
      <c r="L96" s="486">
        <v>0.5</v>
      </c>
      <c r="M96" s="469" t="s">
        <v>533</v>
      </c>
      <c r="N96" s="469" t="s">
        <v>320</v>
      </c>
    </row>
    <row r="97" spans="1:14" ht="129" customHeight="1" x14ac:dyDescent="0.3">
      <c r="A97" s="487">
        <v>94</v>
      </c>
      <c r="B97" s="469" t="s">
        <v>321</v>
      </c>
      <c r="C97" s="469" t="s">
        <v>322</v>
      </c>
      <c r="D97" s="469" t="s">
        <v>1467</v>
      </c>
      <c r="E97" s="469" t="s">
        <v>1906</v>
      </c>
      <c r="F97" s="469" t="s">
        <v>1916</v>
      </c>
      <c r="G97" s="472" t="s">
        <v>1864</v>
      </c>
      <c r="H97" s="472" t="s">
        <v>1741</v>
      </c>
      <c r="I97" s="471">
        <v>45717</v>
      </c>
      <c r="J97" s="484">
        <v>46813</v>
      </c>
      <c r="K97" s="485">
        <v>512800.2</v>
      </c>
      <c r="L97" s="486">
        <v>0.5</v>
      </c>
      <c r="M97" s="469" t="s">
        <v>1219</v>
      </c>
      <c r="N97" s="469" t="s">
        <v>323</v>
      </c>
    </row>
    <row r="98" spans="1:14" ht="129" customHeight="1" x14ac:dyDescent="0.3">
      <c r="A98" s="487">
        <v>95</v>
      </c>
      <c r="B98" s="468" t="s">
        <v>324</v>
      </c>
      <c r="C98" s="468" t="s">
        <v>1335</v>
      </c>
      <c r="D98" s="468" t="s">
        <v>1468</v>
      </c>
      <c r="E98" s="469" t="s">
        <v>1905</v>
      </c>
      <c r="F98" s="469" t="s">
        <v>1908</v>
      </c>
      <c r="G98" s="472" t="s">
        <v>1873</v>
      </c>
      <c r="H98" s="469" t="s">
        <v>1742</v>
      </c>
      <c r="I98" s="469" t="s">
        <v>168</v>
      </c>
      <c r="J98" s="484" t="s">
        <v>109</v>
      </c>
      <c r="K98" s="485">
        <v>1142009.33</v>
      </c>
      <c r="L98" s="486">
        <v>0.5</v>
      </c>
      <c r="M98" s="469" t="s">
        <v>533</v>
      </c>
      <c r="N98" s="469" t="s">
        <v>325</v>
      </c>
    </row>
    <row r="99" spans="1:14" ht="129" customHeight="1" x14ac:dyDescent="0.3">
      <c r="A99" s="487">
        <v>96</v>
      </c>
      <c r="B99" s="469" t="s">
        <v>326</v>
      </c>
      <c r="C99" s="469" t="s">
        <v>1336</v>
      </c>
      <c r="D99" s="469" t="s">
        <v>1469</v>
      </c>
      <c r="E99" s="469" t="s">
        <v>1905</v>
      </c>
      <c r="F99" s="469" t="s">
        <v>1917</v>
      </c>
      <c r="G99" s="472" t="s">
        <v>1865</v>
      </c>
      <c r="H99" s="472" t="s">
        <v>1743</v>
      </c>
      <c r="I99" s="471">
        <v>45558</v>
      </c>
      <c r="J99" s="484">
        <v>46653</v>
      </c>
      <c r="K99" s="485">
        <v>5501906.5499999998</v>
      </c>
      <c r="L99" s="486">
        <v>0.5</v>
      </c>
      <c r="M99" s="469" t="s">
        <v>1644</v>
      </c>
      <c r="N99" s="469" t="s">
        <v>327</v>
      </c>
    </row>
    <row r="100" spans="1:14" ht="129" customHeight="1" x14ac:dyDescent="0.3">
      <c r="A100" s="487">
        <v>97</v>
      </c>
      <c r="B100" s="469" t="s">
        <v>328</v>
      </c>
      <c r="C100" s="469" t="s">
        <v>329</v>
      </c>
      <c r="D100" s="469" t="s">
        <v>1470</v>
      </c>
      <c r="E100" s="469" t="s">
        <v>1905</v>
      </c>
      <c r="F100" s="469" t="s">
        <v>1917</v>
      </c>
      <c r="G100" s="472" t="s">
        <v>1865</v>
      </c>
      <c r="H100" s="472" t="s">
        <v>1744</v>
      </c>
      <c r="I100" s="471">
        <v>45511</v>
      </c>
      <c r="J100" s="484">
        <v>46606</v>
      </c>
      <c r="K100" s="485">
        <v>845988.35</v>
      </c>
      <c r="L100" s="486">
        <v>0.5</v>
      </c>
      <c r="M100" s="469" t="s">
        <v>1624</v>
      </c>
      <c r="N100" s="469" t="s">
        <v>330</v>
      </c>
    </row>
    <row r="101" spans="1:14" ht="129" customHeight="1" x14ac:dyDescent="0.3">
      <c r="A101" s="487">
        <v>98</v>
      </c>
      <c r="B101" s="479" t="s">
        <v>331</v>
      </c>
      <c r="C101" s="474" t="s">
        <v>1337</v>
      </c>
      <c r="D101" s="468" t="s">
        <v>1471</v>
      </c>
      <c r="E101" s="469" t="s">
        <v>1906</v>
      </c>
      <c r="F101" s="469" t="s">
        <v>1924</v>
      </c>
      <c r="G101" s="469" t="s">
        <v>1863</v>
      </c>
      <c r="H101" s="469" t="s">
        <v>1745</v>
      </c>
      <c r="I101" s="469" t="s">
        <v>168</v>
      </c>
      <c r="J101" s="484" t="s">
        <v>109</v>
      </c>
      <c r="K101" s="485">
        <v>349714.52</v>
      </c>
      <c r="L101" s="486">
        <v>0.5</v>
      </c>
      <c r="M101" s="469" t="s">
        <v>508</v>
      </c>
      <c r="N101" s="469" t="s">
        <v>332</v>
      </c>
    </row>
    <row r="102" spans="1:14" ht="129" customHeight="1" x14ac:dyDescent="0.3">
      <c r="A102" s="487">
        <v>99</v>
      </c>
      <c r="B102" s="479" t="s">
        <v>333</v>
      </c>
      <c r="C102" s="474" t="s">
        <v>1338</v>
      </c>
      <c r="D102" s="468" t="s">
        <v>334</v>
      </c>
      <c r="E102" s="469" t="s">
        <v>1906</v>
      </c>
      <c r="F102" s="469" t="s">
        <v>1924</v>
      </c>
      <c r="G102" s="469" t="s">
        <v>1863</v>
      </c>
      <c r="H102" s="469" t="s">
        <v>1746</v>
      </c>
      <c r="I102" s="469" t="s">
        <v>168</v>
      </c>
      <c r="J102" s="484" t="s">
        <v>109</v>
      </c>
      <c r="K102" s="485">
        <v>322880.33</v>
      </c>
      <c r="L102" s="486">
        <v>0.5</v>
      </c>
      <c r="M102" s="469" t="s">
        <v>1645</v>
      </c>
      <c r="N102" s="469" t="s">
        <v>335</v>
      </c>
    </row>
    <row r="103" spans="1:14" ht="129" customHeight="1" x14ac:dyDescent="0.3">
      <c r="A103" s="487">
        <v>100</v>
      </c>
      <c r="B103" s="479" t="s">
        <v>336</v>
      </c>
      <c r="C103" s="474" t="s">
        <v>337</v>
      </c>
      <c r="D103" s="468" t="s">
        <v>1472</v>
      </c>
      <c r="E103" s="469" t="s">
        <v>1906</v>
      </c>
      <c r="F103" s="469" t="s">
        <v>1924</v>
      </c>
      <c r="G103" s="469" t="s">
        <v>1863</v>
      </c>
      <c r="H103" s="469" t="s">
        <v>1730</v>
      </c>
      <c r="I103" s="469" t="s">
        <v>168</v>
      </c>
      <c r="J103" s="484" t="s">
        <v>109</v>
      </c>
      <c r="K103" s="485">
        <v>345156.14</v>
      </c>
      <c r="L103" s="486">
        <v>0.5</v>
      </c>
      <c r="M103" s="469" t="s">
        <v>1629</v>
      </c>
      <c r="N103" s="469" t="s">
        <v>338</v>
      </c>
    </row>
    <row r="104" spans="1:14" ht="129" customHeight="1" x14ac:dyDescent="0.3">
      <c r="A104" s="487">
        <v>101</v>
      </c>
      <c r="B104" s="479" t="s">
        <v>339</v>
      </c>
      <c r="C104" s="474" t="s">
        <v>340</v>
      </c>
      <c r="D104" s="469" t="s">
        <v>1473</v>
      </c>
      <c r="E104" s="469" t="s">
        <v>1906</v>
      </c>
      <c r="F104" s="469" t="s">
        <v>1924</v>
      </c>
      <c r="G104" s="469" t="s">
        <v>1863</v>
      </c>
      <c r="H104" s="469" t="s">
        <v>1747</v>
      </c>
      <c r="I104" s="469" t="s">
        <v>168</v>
      </c>
      <c r="J104" s="484" t="s">
        <v>109</v>
      </c>
      <c r="K104" s="485">
        <v>347900.37</v>
      </c>
      <c r="L104" s="486">
        <v>0.5</v>
      </c>
      <c r="M104" s="469" t="s">
        <v>1627</v>
      </c>
      <c r="N104" s="469" t="s">
        <v>149</v>
      </c>
    </row>
    <row r="105" spans="1:14" ht="129" customHeight="1" x14ac:dyDescent="0.3">
      <c r="A105" s="487">
        <v>102</v>
      </c>
      <c r="B105" s="469" t="s">
        <v>341</v>
      </c>
      <c r="C105" s="474" t="s">
        <v>1339</v>
      </c>
      <c r="D105" s="474" t="s">
        <v>1474</v>
      </c>
      <c r="E105" s="469" t="s">
        <v>1906</v>
      </c>
      <c r="F105" s="469" t="s">
        <v>1916</v>
      </c>
      <c r="G105" s="472" t="s">
        <v>1864</v>
      </c>
      <c r="H105" s="472" t="s">
        <v>1706</v>
      </c>
      <c r="I105" s="471">
        <v>45555</v>
      </c>
      <c r="J105" s="484">
        <v>46650</v>
      </c>
      <c r="K105" s="485">
        <v>1438405.07</v>
      </c>
      <c r="L105" s="486">
        <v>0.5</v>
      </c>
      <c r="M105" s="469" t="s">
        <v>1643</v>
      </c>
      <c r="N105" s="469" t="s">
        <v>342</v>
      </c>
    </row>
    <row r="106" spans="1:14" ht="129" customHeight="1" x14ac:dyDescent="0.3">
      <c r="A106" s="487">
        <v>103</v>
      </c>
      <c r="B106" s="479" t="s">
        <v>343</v>
      </c>
      <c r="C106" s="474" t="s">
        <v>1340</v>
      </c>
      <c r="D106" s="468" t="s">
        <v>1475</v>
      </c>
      <c r="E106" s="469" t="s">
        <v>1906</v>
      </c>
      <c r="F106" s="469" t="s">
        <v>1924</v>
      </c>
      <c r="G106" s="469" t="s">
        <v>1863</v>
      </c>
      <c r="H106" s="469" t="s">
        <v>1748</v>
      </c>
      <c r="I106" s="469" t="s">
        <v>168</v>
      </c>
      <c r="J106" s="484" t="s">
        <v>109</v>
      </c>
      <c r="K106" s="485">
        <v>339745.37</v>
      </c>
      <c r="L106" s="486">
        <v>0.5</v>
      </c>
      <c r="M106" s="469" t="s">
        <v>1629</v>
      </c>
      <c r="N106" s="469" t="s">
        <v>338</v>
      </c>
    </row>
    <row r="107" spans="1:14" ht="129" customHeight="1" x14ac:dyDescent="0.3">
      <c r="A107" s="487">
        <v>104</v>
      </c>
      <c r="B107" s="468" t="s">
        <v>344</v>
      </c>
      <c r="C107" s="469" t="s">
        <v>345</v>
      </c>
      <c r="D107" s="469" t="s">
        <v>346</v>
      </c>
      <c r="E107" s="469" t="s">
        <v>1906</v>
      </c>
      <c r="F107" s="469" t="s">
        <v>1924</v>
      </c>
      <c r="G107" s="469" t="s">
        <v>1863</v>
      </c>
      <c r="H107" s="469" t="s">
        <v>1749</v>
      </c>
      <c r="I107" s="469" t="s">
        <v>168</v>
      </c>
      <c r="J107" s="484" t="s">
        <v>109</v>
      </c>
      <c r="K107" s="485">
        <v>149241.03</v>
      </c>
      <c r="L107" s="486">
        <v>0.5</v>
      </c>
      <c r="M107" s="469" t="s">
        <v>1635</v>
      </c>
      <c r="N107" s="469" t="s">
        <v>347</v>
      </c>
    </row>
    <row r="108" spans="1:14" ht="129" customHeight="1" x14ac:dyDescent="0.3">
      <c r="A108" s="487">
        <v>105</v>
      </c>
      <c r="B108" s="479" t="s">
        <v>348</v>
      </c>
      <c r="C108" s="474" t="s">
        <v>1341</v>
      </c>
      <c r="D108" s="468" t="s">
        <v>1476</v>
      </c>
      <c r="E108" s="469" t="s">
        <v>1906</v>
      </c>
      <c r="F108" s="469" t="s">
        <v>1924</v>
      </c>
      <c r="G108" s="469" t="s">
        <v>1863</v>
      </c>
      <c r="H108" s="469" t="s">
        <v>1750</v>
      </c>
      <c r="I108" s="469" t="s">
        <v>168</v>
      </c>
      <c r="J108" s="484" t="s">
        <v>109</v>
      </c>
      <c r="K108" s="485">
        <v>349956.69</v>
      </c>
      <c r="L108" s="486">
        <v>0.5</v>
      </c>
      <c r="M108" s="469" t="s">
        <v>1624</v>
      </c>
      <c r="N108" s="469" t="s">
        <v>349</v>
      </c>
    </row>
    <row r="109" spans="1:14" ht="129" customHeight="1" x14ac:dyDescent="0.3">
      <c r="A109" s="487">
        <v>106</v>
      </c>
      <c r="B109" s="468" t="s">
        <v>350</v>
      </c>
      <c r="C109" s="469" t="s">
        <v>351</v>
      </c>
      <c r="D109" s="469" t="s">
        <v>1477</v>
      </c>
      <c r="E109" s="469" t="s">
        <v>1906</v>
      </c>
      <c r="F109" s="469" t="s">
        <v>1924</v>
      </c>
      <c r="G109" s="469" t="s">
        <v>1863</v>
      </c>
      <c r="H109" s="469" t="s">
        <v>1746</v>
      </c>
      <c r="I109" s="471">
        <v>45691</v>
      </c>
      <c r="J109" s="484">
        <v>46421</v>
      </c>
      <c r="K109" s="485">
        <v>113738.68</v>
      </c>
      <c r="L109" s="486">
        <v>0.5</v>
      </c>
      <c r="M109" s="469" t="s">
        <v>1644</v>
      </c>
      <c r="N109" s="469" t="s">
        <v>289</v>
      </c>
    </row>
    <row r="110" spans="1:14" ht="129" customHeight="1" x14ac:dyDescent="0.3">
      <c r="A110" s="487">
        <v>107</v>
      </c>
      <c r="B110" s="469" t="s">
        <v>352</v>
      </c>
      <c r="C110" s="474" t="s">
        <v>1302</v>
      </c>
      <c r="D110" s="474" t="s">
        <v>353</v>
      </c>
      <c r="E110" s="469" t="s">
        <v>1906</v>
      </c>
      <c r="F110" s="469" t="s">
        <v>1916</v>
      </c>
      <c r="G110" s="472" t="s">
        <v>1864</v>
      </c>
      <c r="H110" s="472" t="s">
        <v>1751</v>
      </c>
      <c r="I110" s="471">
        <v>45638</v>
      </c>
      <c r="J110" s="484">
        <v>46733</v>
      </c>
      <c r="K110" s="485">
        <v>579877.67000000004</v>
      </c>
      <c r="L110" s="486">
        <v>0.5</v>
      </c>
      <c r="M110" s="469" t="s">
        <v>1645</v>
      </c>
      <c r="N110" s="469" t="s">
        <v>354</v>
      </c>
    </row>
    <row r="111" spans="1:14" ht="129" customHeight="1" x14ac:dyDescent="0.3">
      <c r="A111" s="487">
        <v>108</v>
      </c>
      <c r="B111" s="469" t="s">
        <v>355</v>
      </c>
      <c r="C111" s="474" t="s">
        <v>1342</v>
      </c>
      <c r="D111" s="474" t="s">
        <v>1478</v>
      </c>
      <c r="E111" s="469" t="s">
        <v>1906</v>
      </c>
      <c r="F111" s="469" t="s">
        <v>1916</v>
      </c>
      <c r="G111" s="472" t="s">
        <v>1864</v>
      </c>
      <c r="H111" s="472" t="s">
        <v>1752</v>
      </c>
      <c r="I111" s="471">
        <v>45559</v>
      </c>
      <c r="J111" s="484">
        <v>46654</v>
      </c>
      <c r="K111" s="485">
        <v>2092521.96</v>
      </c>
      <c r="L111" s="486">
        <v>0.5</v>
      </c>
      <c r="M111" s="469" t="s">
        <v>508</v>
      </c>
      <c r="N111" s="469" t="s">
        <v>356</v>
      </c>
    </row>
    <row r="112" spans="1:14" ht="129" customHeight="1" x14ac:dyDescent="0.3">
      <c r="A112" s="487">
        <v>109</v>
      </c>
      <c r="B112" s="469" t="s">
        <v>357</v>
      </c>
      <c r="C112" s="474" t="s">
        <v>176</v>
      </c>
      <c r="D112" s="474" t="s">
        <v>1479</v>
      </c>
      <c r="E112" s="469" t="s">
        <v>1906</v>
      </c>
      <c r="F112" s="469" t="s">
        <v>1916</v>
      </c>
      <c r="G112" s="472" t="s">
        <v>1864</v>
      </c>
      <c r="H112" s="472" t="s">
        <v>1753</v>
      </c>
      <c r="I112" s="471">
        <v>45551</v>
      </c>
      <c r="J112" s="484">
        <v>46646</v>
      </c>
      <c r="K112" s="485">
        <v>698705.58</v>
      </c>
      <c r="L112" s="486">
        <v>0.5</v>
      </c>
      <c r="M112" s="469" t="s">
        <v>1631</v>
      </c>
      <c r="N112" s="469" t="s">
        <v>358</v>
      </c>
    </row>
    <row r="113" spans="1:14" ht="129" customHeight="1" x14ac:dyDescent="0.3">
      <c r="A113" s="487">
        <v>110</v>
      </c>
      <c r="B113" s="468" t="s">
        <v>359</v>
      </c>
      <c r="C113" s="474" t="s">
        <v>360</v>
      </c>
      <c r="D113" s="468" t="s">
        <v>1480</v>
      </c>
      <c r="E113" s="469" t="s">
        <v>1906</v>
      </c>
      <c r="F113" s="469" t="s">
        <v>1924</v>
      </c>
      <c r="G113" s="469" t="s">
        <v>1863</v>
      </c>
      <c r="H113" s="469" t="s">
        <v>1754</v>
      </c>
      <c r="I113" s="469" t="s">
        <v>168</v>
      </c>
      <c r="J113" s="484" t="s">
        <v>109</v>
      </c>
      <c r="K113" s="485">
        <v>300133.64</v>
      </c>
      <c r="L113" s="486">
        <v>0.5</v>
      </c>
      <c r="M113" s="469" t="s">
        <v>1644</v>
      </c>
      <c r="N113" s="469" t="s">
        <v>289</v>
      </c>
    </row>
    <row r="114" spans="1:14" ht="129" customHeight="1" x14ac:dyDescent="0.3">
      <c r="A114" s="487">
        <v>111</v>
      </c>
      <c r="B114" s="469" t="s">
        <v>361</v>
      </c>
      <c r="C114" s="469" t="s">
        <v>1343</v>
      </c>
      <c r="D114" s="469" t="s">
        <v>1481</v>
      </c>
      <c r="E114" s="469" t="s">
        <v>1905</v>
      </c>
      <c r="F114" s="469" t="s">
        <v>1910</v>
      </c>
      <c r="G114" s="472" t="s">
        <v>1860</v>
      </c>
      <c r="H114" s="472" t="s">
        <v>1755</v>
      </c>
      <c r="I114" s="471">
        <v>45664</v>
      </c>
      <c r="J114" s="484">
        <v>46575</v>
      </c>
      <c r="K114" s="485">
        <v>521520.7</v>
      </c>
      <c r="L114" s="486">
        <v>0.5</v>
      </c>
      <c r="M114" s="469" t="s">
        <v>1634</v>
      </c>
      <c r="N114" s="469" t="s">
        <v>203</v>
      </c>
    </row>
    <row r="115" spans="1:14" ht="129" customHeight="1" x14ac:dyDescent="0.3">
      <c r="A115" s="487">
        <v>112</v>
      </c>
      <c r="B115" s="469" t="s">
        <v>362</v>
      </c>
      <c r="C115" s="469" t="s">
        <v>363</v>
      </c>
      <c r="D115" s="469" t="s">
        <v>1482</v>
      </c>
      <c r="E115" s="469" t="s">
        <v>1905</v>
      </c>
      <c r="F115" s="469" t="s">
        <v>1908</v>
      </c>
      <c r="G115" s="472" t="s">
        <v>1869</v>
      </c>
      <c r="H115" s="472" t="s">
        <v>1756</v>
      </c>
      <c r="I115" s="471">
        <v>45355</v>
      </c>
      <c r="J115" s="484">
        <v>45904</v>
      </c>
      <c r="K115" s="485">
        <v>561507.16</v>
      </c>
      <c r="L115" s="486">
        <v>0.5</v>
      </c>
      <c r="M115" s="469" t="s">
        <v>1635</v>
      </c>
      <c r="N115" s="469" t="s">
        <v>347</v>
      </c>
    </row>
    <row r="116" spans="1:14" ht="129" customHeight="1" x14ac:dyDescent="0.3">
      <c r="A116" s="487">
        <v>113</v>
      </c>
      <c r="B116" s="469" t="s">
        <v>364</v>
      </c>
      <c r="C116" s="469" t="s">
        <v>1344</v>
      </c>
      <c r="D116" s="469" t="s">
        <v>1483</v>
      </c>
      <c r="E116" s="469" t="s">
        <v>1905</v>
      </c>
      <c r="F116" s="469" t="s">
        <v>1910</v>
      </c>
      <c r="G116" s="472" t="s">
        <v>1860</v>
      </c>
      <c r="H116" s="472" t="s">
        <v>1757</v>
      </c>
      <c r="I116" s="471">
        <v>45638</v>
      </c>
      <c r="J116" s="484">
        <v>46733</v>
      </c>
      <c r="K116" s="485">
        <v>411816.45</v>
      </c>
      <c r="L116" s="486">
        <v>0.5</v>
      </c>
      <c r="M116" s="469" t="s">
        <v>1639</v>
      </c>
      <c r="N116" s="469" t="s">
        <v>365</v>
      </c>
    </row>
    <row r="117" spans="1:14" ht="129" customHeight="1" x14ac:dyDescent="0.3">
      <c r="A117" s="487">
        <v>114</v>
      </c>
      <c r="B117" s="469" t="s">
        <v>366</v>
      </c>
      <c r="C117" s="474" t="s">
        <v>1345</v>
      </c>
      <c r="D117" s="469" t="s">
        <v>367</v>
      </c>
      <c r="E117" s="469" t="s">
        <v>1906</v>
      </c>
      <c r="F117" s="469" t="s">
        <v>1916</v>
      </c>
      <c r="G117" s="472" t="s">
        <v>1864</v>
      </c>
      <c r="H117" s="472" t="s">
        <v>1732</v>
      </c>
      <c r="I117" s="471">
        <v>45566</v>
      </c>
      <c r="J117" s="484">
        <v>46661</v>
      </c>
      <c r="K117" s="485">
        <v>2685601.78</v>
      </c>
      <c r="L117" s="486">
        <v>0.5</v>
      </c>
      <c r="M117" s="469" t="s">
        <v>1634</v>
      </c>
      <c r="N117" s="469" t="s">
        <v>368</v>
      </c>
    </row>
    <row r="118" spans="1:14" ht="129" customHeight="1" x14ac:dyDescent="0.3">
      <c r="A118" s="487">
        <v>115</v>
      </c>
      <c r="B118" s="469" t="s">
        <v>369</v>
      </c>
      <c r="C118" s="469" t="s">
        <v>1346</v>
      </c>
      <c r="D118" s="469" t="s">
        <v>1484</v>
      </c>
      <c r="E118" s="469" t="s">
        <v>1905</v>
      </c>
      <c r="F118" s="469" t="s">
        <v>1910</v>
      </c>
      <c r="G118" s="472" t="s">
        <v>1860</v>
      </c>
      <c r="H118" s="472" t="s">
        <v>1758</v>
      </c>
      <c r="I118" s="471">
        <v>45689</v>
      </c>
      <c r="J118" s="484">
        <v>46784</v>
      </c>
      <c r="K118" s="485">
        <v>576485.68000000005</v>
      </c>
      <c r="L118" s="486">
        <v>0.5</v>
      </c>
      <c r="M118" s="469" t="s">
        <v>1624</v>
      </c>
      <c r="N118" s="469" t="s">
        <v>370</v>
      </c>
    </row>
    <row r="119" spans="1:14" ht="129" customHeight="1" x14ac:dyDescent="0.3">
      <c r="A119" s="487">
        <v>116</v>
      </c>
      <c r="B119" s="468" t="s">
        <v>371</v>
      </c>
      <c r="C119" s="469" t="s">
        <v>372</v>
      </c>
      <c r="D119" s="469" t="s">
        <v>1485</v>
      </c>
      <c r="E119" s="469" t="s">
        <v>1906</v>
      </c>
      <c r="F119" s="469" t="s">
        <v>1924</v>
      </c>
      <c r="G119" s="469" t="s">
        <v>1863</v>
      </c>
      <c r="H119" s="469" t="s">
        <v>1759</v>
      </c>
      <c r="I119" s="469" t="s">
        <v>168</v>
      </c>
      <c r="J119" s="484" t="s">
        <v>109</v>
      </c>
      <c r="K119" s="485">
        <v>143314.10999999999</v>
      </c>
      <c r="L119" s="486">
        <v>0.5</v>
      </c>
      <c r="M119" s="469" t="s">
        <v>1647</v>
      </c>
      <c r="N119" s="469" t="s">
        <v>373</v>
      </c>
    </row>
    <row r="120" spans="1:14" ht="129" customHeight="1" x14ac:dyDescent="0.3">
      <c r="A120" s="487">
        <v>117</v>
      </c>
      <c r="B120" s="479" t="s">
        <v>374</v>
      </c>
      <c r="C120" s="474" t="s">
        <v>1347</v>
      </c>
      <c r="D120" s="468" t="s">
        <v>1486</v>
      </c>
      <c r="E120" s="469" t="s">
        <v>1906</v>
      </c>
      <c r="F120" s="469" t="s">
        <v>1924</v>
      </c>
      <c r="G120" s="469" t="s">
        <v>1863</v>
      </c>
      <c r="H120" s="469" t="s">
        <v>1748</v>
      </c>
      <c r="I120" s="469" t="s">
        <v>168</v>
      </c>
      <c r="J120" s="484" t="s">
        <v>109</v>
      </c>
      <c r="K120" s="485">
        <v>301377.64</v>
      </c>
      <c r="L120" s="486">
        <v>0.5</v>
      </c>
      <c r="M120" s="469" t="s">
        <v>1639</v>
      </c>
      <c r="N120" s="469" t="s">
        <v>375</v>
      </c>
    </row>
    <row r="121" spans="1:14" ht="129" customHeight="1" x14ac:dyDescent="0.3">
      <c r="A121" s="487">
        <v>118</v>
      </c>
      <c r="B121" s="479" t="s">
        <v>376</v>
      </c>
      <c r="C121" s="474" t="s">
        <v>1348</v>
      </c>
      <c r="D121" s="468" t="s">
        <v>1487</v>
      </c>
      <c r="E121" s="469" t="s">
        <v>1906</v>
      </c>
      <c r="F121" s="469" t="s">
        <v>1924</v>
      </c>
      <c r="G121" s="469" t="s">
        <v>1863</v>
      </c>
      <c r="H121" s="469" t="s">
        <v>1748</v>
      </c>
      <c r="I121" s="469" t="s">
        <v>168</v>
      </c>
      <c r="J121" s="484" t="s">
        <v>109</v>
      </c>
      <c r="K121" s="485">
        <v>347473.56</v>
      </c>
      <c r="L121" s="486">
        <v>0.5</v>
      </c>
      <c r="M121" s="469" t="s">
        <v>429</v>
      </c>
      <c r="N121" s="469" t="s">
        <v>109</v>
      </c>
    </row>
    <row r="122" spans="1:14" ht="129" customHeight="1" x14ac:dyDescent="0.3">
      <c r="A122" s="487">
        <v>119</v>
      </c>
      <c r="B122" s="469" t="s">
        <v>377</v>
      </c>
      <c r="C122" s="469" t="s">
        <v>378</v>
      </c>
      <c r="D122" s="469" t="s">
        <v>379</v>
      </c>
      <c r="E122" s="469" t="s">
        <v>1905</v>
      </c>
      <c r="F122" s="469" t="s">
        <v>1917</v>
      </c>
      <c r="G122" s="472" t="s">
        <v>1865</v>
      </c>
      <c r="H122" s="472" t="s">
        <v>1760</v>
      </c>
      <c r="I122" s="471">
        <v>45594</v>
      </c>
      <c r="J122" s="484">
        <v>46689</v>
      </c>
      <c r="K122" s="485">
        <v>469654.88</v>
      </c>
      <c r="L122" s="486">
        <v>0.5</v>
      </c>
      <c r="M122" s="469" t="s">
        <v>1628</v>
      </c>
      <c r="N122" s="469" t="s">
        <v>380</v>
      </c>
    </row>
    <row r="123" spans="1:14" ht="129" customHeight="1" x14ac:dyDescent="0.3">
      <c r="A123" s="487">
        <v>120</v>
      </c>
      <c r="B123" s="469" t="s">
        <v>381</v>
      </c>
      <c r="C123" s="469" t="s">
        <v>382</v>
      </c>
      <c r="D123" s="469" t="s">
        <v>1488</v>
      </c>
      <c r="E123" s="469" t="s">
        <v>1905</v>
      </c>
      <c r="F123" s="469" t="s">
        <v>1908</v>
      </c>
      <c r="G123" s="472" t="s">
        <v>1869</v>
      </c>
      <c r="H123" s="472" t="s">
        <v>1761</v>
      </c>
      <c r="I123" s="471">
        <v>45355</v>
      </c>
      <c r="J123" s="484">
        <v>46085</v>
      </c>
      <c r="K123" s="485">
        <v>3948655.09</v>
      </c>
      <c r="L123" s="486">
        <v>0.5</v>
      </c>
      <c r="M123" s="469" t="s">
        <v>1634</v>
      </c>
      <c r="N123" s="469" t="s">
        <v>203</v>
      </c>
    </row>
    <row r="124" spans="1:14" ht="129" customHeight="1" x14ac:dyDescent="0.3">
      <c r="A124" s="487">
        <v>121</v>
      </c>
      <c r="B124" s="469" t="s">
        <v>383</v>
      </c>
      <c r="C124" s="469" t="s">
        <v>1349</v>
      </c>
      <c r="D124" s="469" t="s">
        <v>1489</v>
      </c>
      <c r="E124" s="469" t="s">
        <v>1905</v>
      </c>
      <c r="F124" s="469" t="s">
        <v>1917</v>
      </c>
      <c r="G124" s="472" t="s">
        <v>1865</v>
      </c>
      <c r="H124" s="472" t="s">
        <v>1743</v>
      </c>
      <c r="I124" s="471">
        <v>45546</v>
      </c>
      <c r="J124" s="484">
        <v>46641</v>
      </c>
      <c r="K124" s="485">
        <v>2486998.5</v>
      </c>
      <c r="L124" s="486">
        <v>0.5</v>
      </c>
      <c r="M124" s="469" t="s">
        <v>1629</v>
      </c>
      <c r="N124" s="469" t="s">
        <v>384</v>
      </c>
    </row>
    <row r="125" spans="1:14" ht="129" customHeight="1" x14ac:dyDescent="0.3">
      <c r="A125" s="487">
        <v>122</v>
      </c>
      <c r="B125" s="469" t="s">
        <v>385</v>
      </c>
      <c r="C125" s="468" t="s">
        <v>1350</v>
      </c>
      <c r="D125" s="469" t="s">
        <v>1490</v>
      </c>
      <c r="E125" s="469" t="s">
        <v>1905</v>
      </c>
      <c r="F125" s="469" t="s">
        <v>1910</v>
      </c>
      <c r="G125" s="472" t="s">
        <v>1860</v>
      </c>
      <c r="H125" s="472" t="s">
        <v>1693</v>
      </c>
      <c r="I125" s="469" t="s">
        <v>168</v>
      </c>
      <c r="J125" s="484" t="s">
        <v>109</v>
      </c>
      <c r="K125" s="485">
        <v>1023264.5</v>
      </c>
      <c r="L125" s="486">
        <v>0.5</v>
      </c>
      <c r="M125" s="469" t="s">
        <v>1644</v>
      </c>
      <c r="N125" s="469" t="s">
        <v>289</v>
      </c>
    </row>
    <row r="126" spans="1:14" ht="129" customHeight="1" x14ac:dyDescent="0.3">
      <c r="A126" s="487">
        <v>123</v>
      </c>
      <c r="B126" s="469" t="s">
        <v>386</v>
      </c>
      <c r="C126" s="469" t="s">
        <v>387</v>
      </c>
      <c r="D126" s="469" t="s">
        <v>1491</v>
      </c>
      <c r="E126" s="469" t="s">
        <v>1905</v>
      </c>
      <c r="F126" s="469" t="s">
        <v>1908</v>
      </c>
      <c r="G126" s="472" t="s">
        <v>1869</v>
      </c>
      <c r="H126" s="472" t="s">
        <v>1737</v>
      </c>
      <c r="I126" s="471">
        <v>45341</v>
      </c>
      <c r="J126" s="484">
        <v>45888</v>
      </c>
      <c r="K126" s="485">
        <v>443178.38</v>
      </c>
      <c r="L126" s="486">
        <v>0.5</v>
      </c>
      <c r="M126" s="469" t="s">
        <v>1643</v>
      </c>
      <c r="N126" s="469" t="s">
        <v>388</v>
      </c>
    </row>
    <row r="127" spans="1:14" ht="129" customHeight="1" x14ac:dyDescent="0.3">
      <c r="A127" s="487">
        <v>124</v>
      </c>
      <c r="B127" s="469" t="s">
        <v>389</v>
      </c>
      <c r="C127" s="469" t="s">
        <v>1351</v>
      </c>
      <c r="D127" s="469" t="s">
        <v>1492</v>
      </c>
      <c r="E127" s="469" t="s">
        <v>1905</v>
      </c>
      <c r="F127" s="469" t="s">
        <v>1917</v>
      </c>
      <c r="G127" s="472" t="s">
        <v>1865</v>
      </c>
      <c r="H127" s="472" t="s">
        <v>1762</v>
      </c>
      <c r="I127" s="471">
        <v>45664</v>
      </c>
      <c r="J127" s="484">
        <v>46759</v>
      </c>
      <c r="K127" s="485">
        <v>658031.09</v>
      </c>
      <c r="L127" s="486">
        <v>0.5</v>
      </c>
      <c r="M127" s="469" t="s">
        <v>1646</v>
      </c>
      <c r="N127" s="469" t="s">
        <v>260</v>
      </c>
    </row>
    <row r="128" spans="1:14" ht="129" customHeight="1" x14ac:dyDescent="0.3">
      <c r="A128" s="487">
        <v>125</v>
      </c>
      <c r="B128" s="479" t="s">
        <v>390</v>
      </c>
      <c r="C128" s="479" t="s">
        <v>1302</v>
      </c>
      <c r="D128" s="468" t="s">
        <v>1493</v>
      </c>
      <c r="E128" s="469" t="s">
        <v>1905</v>
      </c>
      <c r="F128" s="469" t="s">
        <v>1908</v>
      </c>
      <c r="G128" s="472" t="s">
        <v>1873</v>
      </c>
      <c r="H128" s="469" t="s">
        <v>1763</v>
      </c>
      <c r="I128" s="469" t="s">
        <v>168</v>
      </c>
      <c r="J128" s="484" t="s">
        <v>109</v>
      </c>
      <c r="K128" s="485">
        <v>593169.68999999994</v>
      </c>
      <c r="L128" s="486">
        <v>0.5</v>
      </c>
      <c r="M128" s="469" t="s">
        <v>1645</v>
      </c>
      <c r="N128" s="469" t="s">
        <v>244</v>
      </c>
    </row>
    <row r="129" spans="1:14" ht="129" customHeight="1" x14ac:dyDescent="0.3">
      <c r="A129" s="487">
        <v>126</v>
      </c>
      <c r="B129" s="469" t="s">
        <v>391</v>
      </c>
      <c r="C129" s="469" t="s">
        <v>1352</v>
      </c>
      <c r="D129" s="469" t="s">
        <v>392</v>
      </c>
      <c r="E129" s="469" t="s">
        <v>1905</v>
      </c>
      <c r="F129" s="469" t="s">
        <v>1917</v>
      </c>
      <c r="G129" s="472" t="s">
        <v>1865</v>
      </c>
      <c r="H129" s="472" t="s">
        <v>1744</v>
      </c>
      <c r="I129" s="471">
        <v>45602</v>
      </c>
      <c r="J129" s="484">
        <v>46697</v>
      </c>
      <c r="K129" s="485">
        <v>510989.05</v>
      </c>
      <c r="L129" s="486">
        <v>0.5</v>
      </c>
      <c r="M129" s="469" t="s">
        <v>1626</v>
      </c>
      <c r="N129" s="469" t="s">
        <v>393</v>
      </c>
    </row>
    <row r="130" spans="1:14" ht="129" customHeight="1" x14ac:dyDescent="0.3">
      <c r="A130" s="487">
        <v>127</v>
      </c>
      <c r="B130" s="469" t="s">
        <v>394</v>
      </c>
      <c r="C130" s="474" t="s">
        <v>1309</v>
      </c>
      <c r="D130" s="469" t="s">
        <v>1494</v>
      </c>
      <c r="E130" s="469" t="s">
        <v>1906</v>
      </c>
      <c r="F130" s="469" t="s">
        <v>1916</v>
      </c>
      <c r="G130" s="472" t="s">
        <v>1864</v>
      </c>
      <c r="H130" s="472" t="s">
        <v>1764</v>
      </c>
      <c r="I130" s="471">
        <v>45628</v>
      </c>
      <c r="J130" s="484">
        <v>46540</v>
      </c>
      <c r="K130" s="485">
        <v>1437079.67</v>
      </c>
      <c r="L130" s="486">
        <v>0.5</v>
      </c>
      <c r="M130" s="469" t="s">
        <v>1646</v>
      </c>
      <c r="N130" s="469" t="s">
        <v>395</v>
      </c>
    </row>
    <row r="131" spans="1:14" ht="129" customHeight="1" x14ac:dyDescent="0.3">
      <c r="A131" s="487">
        <v>128</v>
      </c>
      <c r="B131" s="479" t="s">
        <v>396</v>
      </c>
      <c r="C131" s="474" t="s">
        <v>397</v>
      </c>
      <c r="D131" s="469" t="s">
        <v>1495</v>
      </c>
      <c r="E131" s="469" t="s">
        <v>1906</v>
      </c>
      <c r="F131" s="469" t="s">
        <v>1924</v>
      </c>
      <c r="G131" s="469" t="s">
        <v>1863</v>
      </c>
      <c r="H131" s="469" t="s">
        <v>1765</v>
      </c>
      <c r="I131" s="469" t="s">
        <v>168</v>
      </c>
      <c r="J131" s="484" t="s">
        <v>109</v>
      </c>
      <c r="K131" s="485">
        <v>349893.79</v>
      </c>
      <c r="L131" s="486">
        <v>0.5</v>
      </c>
      <c r="M131" s="469" t="s">
        <v>508</v>
      </c>
      <c r="N131" s="469" t="s">
        <v>398</v>
      </c>
    </row>
    <row r="132" spans="1:14" ht="129" customHeight="1" x14ac:dyDescent="0.3">
      <c r="A132" s="487">
        <v>129</v>
      </c>
      <c r="B132" s="479" t="s">
        <v>399</v>
      </c>
      <c r="C132" s="474" t="s">
        <v>1353</v>
      </c>
      <c r="D132" s="468" t="s">
        <v>1496</v>
      </c>
      <c r="E132" s="469" t="s">
        <v>1906</v>
      </c>
      <c r="F132" s="469" t="s">
        <v>1924</v>
      </c>
      <c r="G132" s="469" t="s">
        <v>1863</v>
      </c>
      <c r="H132" s="469" t="s">
        <v>1754</v>
      </c>
      <c r="I132" s="469" t="s">
        <v>168</v>
      </c>
      <c r="J132" s="484" t="s">
        <v>109</v>
      </c>
      <c r="K132" s="485">
        <v>350000</v>
      </c>
      <c r="L132" s="486">
        <v>0.5</v>
      </c>
      <c r="M132" s="469" t="s">
        <v>1639</v>
      </c>
      <c r="N132" s="469" t="s">
        <v>375</v>
      </c>
    </row>
    <row r="133" spans="1:14" ht="129" customHeight="1" x14ac:dyDescent="0.3">
      <c r="A133" s="487">
        <v>130</v>
      </c>
      <c r="B133" s="468" t="s">
        <v>400</v>
      </c>
      <c r="C133" s="469" t="s">
        <v>401</v>
      </c>
      <c r="D133" s="469" t="s">
        <v>1497</v>
      </c>
      <c r="E133" s="469" t="s">
        <v>1906</v>
      </c>
      <c r="F133" s="469" t="s">
        <v>1924</v>
      </c>
      <c r="G133" s="469" t="s">
        <v>1863</v>
      </c>
      <c r="H133" s="469" t="s">
        <v>1748</v>
      </c>
      <c r="I133" s="471">
        <v>45700</v>
      </c>
      <c r="J133" s="484">
        <v>46430</v>
      </c>
      <c r="K133" s="485">
        <v>104368.24</v>
      </c>
      <c r="L133" s="486">
        <v>0.5</v>
      </c>
      <c r="M133" s="469" t="s">
        <v>508</v>
      </c>
      <c r="N133" s="469" t="s">
        <v>402</v>
      </c>
    </row>
    <row r="134" spans="1:14" ht="129" customHeight="1" x14ac:dyDescent="0.3">
      <c r="A134" s="487">
        <v>131</v>
      </c>
      <c r="B134" s="468" t="s">
        <v>403</v>
      </c>
      <c r="C134" s="469" t="s">
        <v>404</v>
      </c>
      <c r="D134" s="469" t="s">
        <v>405</v>
      </c>
      <c r="E134" s="469" t="s">
        <v>1906</v>
      </c>
      <c r="F134" s="469" t="s">
        <v>1924</v>
      </c>
      <c r="G134" s="469" t="s">
        <v>1863</v>
      </c>
      <c r="H134" s="469" t="s">
        <v>1728</v>
      </c>
      <c r="I134" s="469" t="s">
        <v>168</v>
      </c>
      <c r="J134" s="484" t="s">
        <v>109</v>
      </c>
      <c r="K134" s="485">
        <v>149813.41</v>
      </c>
      <c r="L134" s="486">
        <v>0.5</v>
      </c>
      <c r="M134" s="469" t="s">
        <v>1643</v>
      </c>
      <c r="N134" s="469" t="s">
        <v>388</v>
      </c>
    </row>
    <row r="135" spans="1:14" ht="129" customHeight="1" x14ac:dyDescent="0.3">
      <c r="A135" s="487">
        <v>132</v>
      </c>
      <c r="B135" s="469" t="s">
        <v>406</v>
      </c>
      <c r="C135" s="474" t="s">
        <v>1354</v>
      </c>
      <c r="D135" s="469" t="s">
        <v>1498</v>
      </c>
      <c r="E135" s="469" t="s">
        <v>1906</v>
      </c>
      <c r="F135" s="469" t="s">
        <v>1916</v>
      </c>
      <c r="G135" s="472" t="s">
        <v>1864</v>
      </c>
      <c r="H135" s="472" t="s">
        <v>1766</v>
      </c>
      <c r="I135" s="471">
        <v>45691</v>
      </c>
      <c r="J135" s="484">
        <v>46786</v>
      </c>
      <c r="K135" s="485">
        <v>738524.7</v>
      </c>
      <c r="L135" s="486">
        <v>0.5</v>
      </c>
      <c r="M135" s="469" t="s">
        <v>1639</v>
      </c>
      <c r="N135" s="469" t="s">
        <v>407</v>
      </c>
    </row>
    <row r="136" spans="1:14" ht="129" customHeight="1" x14ac:dyDescent="0.3">
      <c r="A136" s="487">
        <v>133</v>
      </c>
      <c r="B136" s="469" t="s">
        <v>408</v>
      </c>
      <c r="C136" s="474" t="s">
        <v>1355</v>
      </c>
      <c r="D136" s="469" t="s">
        <v>1499</v>
      </c>
      <c r="E136" s="469" t="s">
        <v>1906</v>
      </c>
      <c r="F136" s="469" t="s">
        <v>1916</v>
      </c>
      <c r="G136" s="472" t="s">
        <v>1864</v>
      </c>
      <c r="H136" s="472" t="s">
        <v>1767</v>
      </c>
      <c r="I136" s="471">
        <v>45600</v>
      </c>
      <c r="J136" s="484">
        <v>46695</v>
      </c>
      <c r="K136" s="485">
        <v>1944029.18</v>
      </c>
      <c r="L136" s="486">
        <v>0.5</v>
      </c>
      <c r="M136" s="469" t="s">
        <v>1627</v>
      </c>
      <c r="N136" s="469" t="s">
        <v>409</v>
      </c>
    </row>
    <row r="137" spans="1:14" ht="129" customHeight="1" x14ac:dyDescent="0.3">
      <c r="A137" s="487">
        <v>134</v>
      </c>
      <c r="B137" s="468" t="s">
        <v>410</v>
      </c>
      <c r="C137" s="469" t="s">
        <v>411</v>
      </c>
      <c r="D137" s="469" t="s">
        <v>1500</v>
      </c>
      <c r="E137" s="469" t="s">
        <v>1906</v>
      </c>
      <c r="F137" s="469" t="s">
        <v>1924</v>
      </c>
      <c r="G137" s="469" t="s">
        <v>1863</v>
      </c>
      <c r="H137" s="469" t="s">
        <v>1723</v>
      </c>
      <c r="I137" s="469" t="s">
        <v>168</v>
      </c>
      <c r="J137" s="484" t="s">
        <v>109</v>
      </c>
      <c r="K137" s="485">
        <v>140630.60999999999</v>
      </c>
      <c r="L137" s="486">
        <v>0.5</v>
      </c>
      <c r="M137" s="469" t="s">
        <v>1625</v>
      </c>
      <c r="N137" s="469" t="s">
        <v>137</v>
      </c>
    </row>
    <row r="138" spans="1:14" ht="129" customHeight="1" x14ac:dyDescent="0.3">
      <c r="A138" s="487">
        <v>135</v>
      </c>
      <c r="B138" s="479" t="s">
        <v>412</v>
      </c>
      <c r="C138" s="474" t="s">
        <v>413</v>
      </c>
      <c r="D138" s="468" t="s">
        <v>1501</v>
      </c>
      <c r="E138" s="469" t="s">
        <v>1906</v>
      </c>
      <c r="F138" s="469" t="s">
        <v>1924</v>
      </c>
      <c r="G138" s="469" t="s">
        <v>1863</v>
      </c>
      <c r="H138" s="469" t="s">
        <v>1768</v>
      </c>
      <c r="I138" s="469" t="s">
        <v>168</v>
      </c>
      <c r="J138" s="484" t="s">
        <v>109</v>
      </c>
      <c r="K138" s="485">
        <v>349067.32</v>
      </c>
      <c r="L138" s="486">
        <v>0.5</v>
      </c>
      <c r="M138" s="469" t="s">
        <v>1624</v>
      </c>
      <c r="N138" s="469" t="s">
        <v>119</v>
      </c>
    </row>
    <row r="139" spans="1:14" ht="129" customHeight="1" x14ac:dyDescent="0.3">
      <c r="A139" s="487">
        <v>136</v>
      </c>
      <c r="B139" s="469" t="s">
        <v>414</v>
      </c>
      <c r="C139" s="474" t="s">
        <v>1356</v>
      </c>
      <c r="D139" s="469" t="s">
        <v>1502</v>
      </c>
      <c r="E139" s="469" t="s">
        <v>1906</v>
      </c>
      <c r="F139" s="469" t="s">
        <v>1916</v>
      </c>
      <c r="G139" s="472" t="s">
        <v>1864</v>
      </c>
      <c r="H139" s="472" t="s">
        <v>1769</v>
      </c>
      <c r="I139" s="471">
        <v>45719</v>
      </c>
      <c r="J139" s="484">
        <v>46815</v>
      </c>
      <c r="K139" s="485">
        <v>1416792.69</v>
      </c>
      <c r="L139" s="486">
        <v>0.5</v>
      </c>
      <c r="M139" s="469" t="s">
        <v>1628</v>
      </c>
      <c r="N139" s="469" t="s">
        <v>415</v>
      </c>
    </row>
    <row r="140" spans="1:14" ht="129" customHeight="1" x14ac:dyDescent="0.3">
      <c r="A140" s="487">
        <v>137</v>
      </c>
      <c r="B140" s="479" t="s">
        <v>416</v>
      </c>
      <c r="C140" s="474" t="s">
        <v>417</v>
      </c>
      <c r="D140" s="468" t="s">
        <v>1503</v>
      </c>
      <c r="E140" s="469" t="s">
        <v>1906</v>
      </c>
      <c r="F140" s="469" t="s">
        <v>1924</v>
      </c>
      <c r="G140" s="469" t="s">
        <v>1863</v>
      </c>
      <c r="H140" s="469" t="s">
        <v>1730</v>
      </c>
      <c r="I140" s="469" t="s">
        <v>168</v>
      </c>
      <c r="J140" s="484" t="s">
        <v>109</v>
      </c>
      <c r="K140" s="485">
        <v>318479.68</v>
      </c>
      <c r="L140" s="486">
        <v>0.5</v>
      </c>
      <c r="M140" s="469" t="s">
        <v>1628</v>
      </c>
      <c r="N140" s="469" t="s">
        <v>155</v>
      </c>
    </row>
    <row r="141" spans="1:14" ht="129" customHeight="1" x14ac:dyDescent="0.3">
      <c r="A141" s="487">
        <v>138</v>
      </c>
      <c r="B141" s="468" t="s">
        <v>418</v>
      </c>
      <c r="C141" s="469" t="s">
        <v>419</v>
      </c>
      <c r="D141" s="469" t="s">
        <v>1504</v>
      </c>
      <c r="E141" s="469" t="s">
        <v>1906</v>
      </c>
      <c r="F141" s="469" t="s">
        <v>1924</v>
      </c>
      <c r="G141" s="469" t="s">
        <v>1863</v>
      </c>
      <c r="H141" s="469" t="s">
        <v>1704</v>
      </c>
      <c r="I141" s="469" t="s">
        <v>168</v>
      </c>
      <c r="J141" s="484" t="s">
        <v>109</v>
      </c>
      <c r="K141" s="485">
        <v>149586</v>
      </c>
      <c r="L141" s="486">
        <v>0.5</v>
      </c>
      <c r="M141" s="469" t="s">
        <v>1646</v>
      </c>
      <c r="N141" s="469" t="s">
        <v>420</v>
      </c>
    </row>
    <row r="142" spans="1:14" ht="129" customHeight="1" x14ac:dyDescent="0.3">
      <c r="A142" s="487">
        <v>139</v>
      </c>
      <c r="B142" s="468" t="s">
        <v>421</v>
      </c>
      <c r="C142" s="469" t="s">
        <v>422</v>
      </c>
      <c r="D142" s="469" t="s">
        <v>1505</v>
      </c>
      <c r="E142" s="469" t="s">
        <v>1906</v>
      </c>
      <c r="F142" s="469" t="s">
        <v>1924</v>
      </c>
      <c r="G142" s="469" t="s">
        <v>1863</v>
      </c>
      <c r="H142" s="469" t="s">
        <v>1765</v>
      </c>
      <c r="I142" s="469" t="s">
        <v>168</v>
      </c>
      <c r="J142" s="484" t="s">
        <v>109</v>
      </c>
      <c r="K142" s="485">
        <v>149750.70000000001</v>
      </c>
      <c r="L142" s="486">
        <v>0.5</v>
      </c>
      <c r="M142" s="469" t="s">
        <v>1642</v>
      </c>
      <c r="N142" s="469" t="s">
        <v>423</v>
      </c>
    </row>
    <row r="143" spans="1:14" ht="129" customHeight="1" x14ac:dyDescent="0.3">
      <c r="A143" s="487">
        <v>140</v>
      </c>
      <c r="B143" s="469" t="s">
        <v>424</v>
      </c>
      <c r="C143" s="469" t="s">
        <v>425</v>
      </c>
      <c r="D143" s="469" t="s">
        <v>1506</v>
      </c>
      <c r="E143" s="469" t="s">
        <v>1905</v>
      </c>
      <c r="F143" s="469" t="s">
        <v>1908</v>
      </c>
      <c r="G143" s="472" t="s">
        <v>1869</v>
      </c>
      <c r="H143" s="472" t="s">
        <v>1770</v>
      </c>
      <c r="I143" s="471">
        <v>45369</v>
      </c>
      <c r="J143" s="484">
        <v>45918</v>
      </c>
      <c r="K143" s="485">
        <v>450816.89</v>
      </c>
      <c r="L143" s="486">
        <v>0.5</v>
      </c>
      <c r="M143" s="469" t="s">
        <v>1642</v>
      </c>
      <c r="N143" s="469" t="s">
        <v>426</v>
      </c>
    </row>
    <row r="144" spans="1:14" ht="129" customHeight="1" x14ac:dyDescent="0.3">
      <c r="A144" s="487">
        <v>141</v>
      </c>
      <c r="B144" s="468" t="s">
        <v>427</v>
      </c>
      <c r="C144" s="469" t="s">
        <v>428</v>
      </c>
      <c r="D144" s="469" t="s">
        <v>1507</v>
      </c>
      <c r="E144" s="469" t="s">
        <v>1906</v>
      </c>
      <c r="F144" s="469" t="s">
        <v>1924</v>
      </c>
      <c r="G144" s="469" t="s">
        <v>1863</v>
      </c>
      <c r="H144" s="469" t="s">
        <v>1723</v>
      </c>
      <c r="I144" s="469" t="s">
        <v>168</v>
      </c>
      <c r="J144" s="484" t="s">
        <v>109</v>
      </c>
      <c r="K144" s="485">
        <v>137786.51</v>
      </c>
      <c r="L144" s="486">
        <v>0.5</v>
      </c>
      <c r="M144" s="469" t="s">
        <v>1644</v>
      </c>
      <c r="N144" s="469" t="s">
        <v>429</v>
      </c>
    </row>
    <row r="145" spans="1:14" ht="129" customHeight="1" x14ac:dyDescent="0.3">
      <c r="A145" s="487">
        <v>142</v>
      </c>
      <c r="B145" s="479" t="s">
        <v>430</v>
      </c>
      <c r="C145" s="474" t="s">
        <v>1357</v>
      </c>
      <c r="D145" s="468" t="s">
        <v>1508</v>
      </c>
      <c r="E145" s="469" t="s">
        <v>1906</v>
      </c>
      <c r="F145" s="469" t="s">
        <v>1924</v>
      </c>
      <c r="G145" s="469" t="s">
        <v>1863</v>
      </c>
      <c r="H145" s="469" t="s">
        <v>1745</v>
      </c>
      <c r="I145" s="469" t="s">
        <v>168</v>
      </c>
      <c r="J145" s="484" t="s">
        <v>109</v>
      </c>
      <c r="K145" s="485">
        <v>322404.8</v>
      </c>
      <c r="L145" s="486">
        <v>0.5</v>
      </c>
      <c r="M145" s="469" t="s">
        <v>1646</v>
      </c>
      <c r="N145" s="469" t="s">
        <v>431</v>
      </c>
    </row>
    <row r="146" spans="1:14" ht="129" customHeight="1" x14ac:dyDescent="0.3">
      <c r="A146" s="487">
        <v>143</v>
      </c>
      <c r="B146" s="479" t="s">
        <v>432</v>
      </c>
      <c r="C146" s="474" t="s">
        <v>1358</v>
      </c>
      <c r="D146" s="468" t="s">
        <v>1509</v>
      </c>
      <c r="E146" s="469" t="s">
        <v>1906</v>
      </c>
      <c r="F146" s="469" t="s">
        <v>1924</v>
      </c>
      <c r="G146" s="469" t="s">
        <v>1863</v>
      </c>
      <c r="H146" s="469" t="s">
        <v>1771</v>
      </c>
      <c r="I146" s="469" t="s">
        <v>168</v>
      </c>
      <c r="J146" s="484" t="s">
        <v>109</v>
      </c>
      <c r="K146" s="485">
        <v>349998.63</v>
      </c>
      <c r="L146" s="486">
        <v>0.5</v>
      </c>
      <c r="M146" s="469" t="s">
        <v>1642</v>
      </c>
      <c r="N146" s="469" t="s">
        <v>433</v>
      </c>
    </row>
    <row r="147" spans="1:14" ht="129" customHeight="1" x14ac:dyDescent="0.3">
      <c r="A147" s="487">
        <v>144</v>
      </c>
      <c r="B147" s="479" t="s">
        <v>434</v>
      </c>
      <c r="C147" s="474" t="s">
        <v>1359</v>
      </c>
      <c r="D147" s="468" t="s">
        <v>1510</v>
      </c>
      <c r="E147" s="469" t="s">
        <v>1906</v>
      </c>
      <c r="F147" s="469" t="s">
        <v>1924</v>
      </c>
      <c r="G147" s="469" t="s">
        <v>1863</v>
      </c>
      <c r="H147" s="469" t="s">
        <v>1745</v>
      </c>
      <c r="I147" s="469" t="s">
        <v>168</v>
      </c>
      <c r="J147" s="484" t="s">
        <v>109</v>
      </c>
      <c r="K147" s="485">
        <v>322404.8</v>
      </c>
      <c r="L147" s="486">
        <v>0.5</v>
      </c>
      <c r="M147" s="469" t="s">
        <v>1646</v>
      </c>
      <c r="N147" s="469" t="s">
        <v>431</v>
      </c>
    </row>
    <row r="148" spans="1:14" ht="129" customHeight="1" x14ac:dyDescent="0.3">
      <c r="A148" s="487">
        <v>145</v>
      </c>
      <c r="B148" s="468" t="s">
        <v>435</v>
      </c>
      <c r="C148" s="469" t="s">
        <v>436</v>
      </c>
      <c r="D148" s="469" t="s">
        <v>1511</v>
      </c>
      <c r="E148" s="469" t="s">
        <v>1906</v>
      </c>
      <c r="F148" s="469" t="s">
        <v>1924</v>
      </c>
      <c r="G148" s="469" t="s">
        <v>1863</v>
      </c>
      <c r="H148" s="469" t="s">
        <v>1748</v>
      </c>
      <c r="I148" s="469" t="s">
        <v>168</v>
      </c>
      <c r="J148" s="484" t="s">
        <v>109</v>
      </c>
      <c r="K148" s="485">
        <v>139459.93</v>
      </c>
      <c r="L148" s="486">
        <v>0.5</v>
      </c>
      <c r="M148" s="469" t="s">
        <v>1627</v>
      </c>
      <c r="N148" s="469" t="s">
        <v>173</v>
      </c>
    </row>
    <row r="149" spans="1:14" ht="129" customHeight="1" x14ac:dyDescent="0.3">
      <c r="A149" s="487">
        <v>146</v>
      </c>
      <c r="B149" s="479" t="s">
        <v>437</v>
      </c>
      <c r="C149" s="474" t="s">
        <v>1360</v>
      </c>
      <c r="D149" s="468" t="s">
        <v>1512</v>
      </c>
      <c r="E149" s="469" t="s">
        <v>1906</v>
      </c>
      <c r="F149" s="469" t="s">
        <v>1924</v>
      </c>
      <c r="G149" s="469" t="s">
        <v>1863</v>
      </c>
      <c r="H149" s="469" t="s">
        <v>1747</v>
      </c>
      <c r="I149" s="469" t="s">
        <v>168</v>
      </c>
      <c r="J149" s="484" t="s">
        <v>109</v>
      </c>
      <c r="K149" s="485">
        <v>261995.31</v>
      </c>
      <c r="L149" s="486">
        <v>0.5</v>
      </c>
      <c r="M149" s="469" t="s">
        <v>1627</v>
      </c>
      <c r="N149" s="469" t="s">
        <v>438</v>
      </c>
    </row>
    <row r="150" spans="1:14" ht="129" customHeight="1" x14ac:dyDescent="0.3">
      <c r="A150" s="487">
        <v>147</v>
      </c>
      <c r="B150" s="479" t="s">
        <v>439</v>
      </c>
      <c r="C150" s="474" t="s">
        <v>1361</v>
      </c>
      <c r="D150" s="468" t="s">
        <v>1513</v>
      </c>
      <c r="E150" s="469" t="s">
        <v>1906</v>
      </c>
      <c r="F150" s="469" t="s">
        <v>1924</v>
      </c>
      <c r="G150" s="469" t="s">
        <v>1863</v>
      </c>
      <c r="H150" s="469" t="s">
        <v>1771</v>
      </c>
      <c r="I150" s="469" t="s">
        <v>168</v>
      </c>
      <c r="J150" s="484" t="s">
        <v>109</v>
      </c>
      <c r="K150" s="485">
        <v>328763.08</v>
      </c>
      <c r="L150" s="486">
        <v>0.5</v>
      </c>
      <c r="M150" s="469" t="s">
        <v>1644</v>
      </c>
      <c r="N150" s="469" t="s">
        <v>440</v>
      </c>
    </row>
    <row r="151" spans="1:14" ht="129" customHeight="1" x14ac:dyDescent="0.3">
      <c r="A151" s="487">
        <v>148</v>
      </c>
      <c r="B151" s="468" t="s">
        <v>441</v>
      </c>
      <c r="C151" s="469" t="s">
        <v>442</v>
      </c>
      <c r="D151" s="469" t="s">
        <v>1514</v>
      </c>
      <c r="E151" s="469" t="s">
        <v>1906</v>
      </c>
      <c r="F151" s="469" t="s">
        <v>1924</v>
      </c>
      <c r="G151" s="469" t="s">
        <v>1863</v>
      </c>
      <c r="H151" s="469" t="s">
        <v>1750</v>
      </c>
      <c r="I151" s="469" t="s">
        <v>168</v>
      </c>
      <c r="J151" s="484" t="s">
        <v>109</v>
      </c>
      <c r="K151" s="485">
        <v>133026.59</v>
      </c>
      <c r="L151" s="486">
        <v>0.5</v>
      </c>
      <c r="M151" s="469" t="s">
        <v>1627</v>
      </c>
      <c r="N151" s="469" t="s">
        <v>149</v>
      </c>
    </row>
    <row r="152" spans="1:14" ht="129" customHeight="1" x14ac:dyDescent="0.3">
      <c r="A152" s="487">
        <v>149</v>
      </c>
      <c r="B152" s="468" t="s">
        <v>443</v>
      </c>
      <c r="C152" s="469" t="s">
        <v>444</v>
      </c>
      <c r="D152" s="469" t="s">
        <v>1515</v>
      </c>
      <c r="E152" s="469" t="s">
        <v>1906</v>
      </c>
      <c r="F152" s="469" t="s">
        <v>1924</v>
      </c>
      <c r="G152" s="469" t="s">
        <v>1863</v>
      </c>
      <c r="H152" s="469" t="s">
        <v>1772</v>
      </c>
      <c r="I152" s="469" t="s">
        <v>168</v>
      </c>
      <c r="J152" s="484" t="s">
        <v>109</v>
      </c>
      <c r="K152" s="485">
        <v>149582.12</v>
      </c>
      <c r="L152" s="486">
        <v>0.5</v>
      </c>
      <c r="M152" s="469" t="s">
        <v>1628</v>
      </c>
      <c r="N152" s="469" t="s">
        <v>445</v>
      </c>
    </row>
    <row r="153" spans="1:14" ht="129" customHeight="1" x14ac:dyDescent="0.3">
      <c r="A153" s="487">
        <v>150</v>
      </c>
      <c r="B153" s="479" t="s">
        <v>446</v>
      </c>
      <c r="C153" s="474" t="s">
        <v>1362</v>
      </c>
      <c r="D153" s="468" t="s">
        <v>1516</v>
      </c>
      <c r="E153" s="469" t="s">
        <v>1906</v>
      </c>
      <c r="F153" s="469" t="s">
        <v>1924</v>
      </c>
      <c r="G153" s="469" t="s">
        <v>1863</v>
      </c>
      <c r="H153" s="469" t="s">
        <v>1773</v>
      </c>
      <c r="I153" s="469" t="s">
        <v>168</v>
      </c>
      <c r="J153" s="484" t="s">
        <v>109</v>
      </c>
      <c r="K153" s="485">
        <v>337710.23</v>
      </c>
      <c r="L153" s="486">
        <v>0.5</v>
      </c>
      <c r="M153" s="469" t="s">
        <v>1645</v>
      </c>
      <c r="N153" s="469" t="s">
        <v>447</v>
      </c>
    </row>
    <row r="154" spans="1:14" ht="129" customHeight="1" x14ac:dyDescent="0.3">
      <c r="A154" s="487">
        <v>151</v>
      </c>
      <c r="B154" s="479" t="s">
        <v>448</v>
      </c>
      <c r="C154" s="474" t="s">
        <v>1363</v>
      </c>
      <c r="D154" s="468" t="s">
        <v>1517</v>
      </c>
      <c r="E154" s="469" t="s">
        <v>1906</v>
      </c>
      <c r="F154" s="469" t="s">
        <v>1924</v>
      </c>
      <c r="G154" s="469" t="s">
        <v>1863</v>
      </c>
      <c r="H154" s="469" t="s">
        <v>1774</v>
      </c>
      <c r="I154" s="469" t="s">
        <v>168</v>
      </c>
      <c r="J154" s="484" t="s">
        <v>109</v>
      </c>
      <c r="K154" s="485">
        <v>350000</v>
      </c>
      <c r="L154" s="486">
        <v>0.5</v>
      </c>
      <c r="M154" s="469" t="s">
        <v>533</v>
      </c>
      <c r="N154" s="469" t="s">
        <v>449</v>
      </c>
    </row>
    <row r="155" spans="1:14" ht="129" customHeight="1" x14ac:dyDescent="0.3">
      <c r="A155" s="487">
        <v>152</v>
      </c>
      <c r="B155" s="479" t="s">
        <v>450</v>
      </c>
      <c r="C155" s="474" t="s">
        <v>1364</v>
      </c>
      <c r="D155" s="469" t="s">
        <v>451</v>
      </c>
      <c r="E155" s="469" t="s">
        <v>1906</v>
      </c>
      <c r="F155" s="469" t="s">
        <v>1924</v>
      </c>
      <c r="G155" s="469" t="s">
        <v>1863</v>
      </c>
      <c r="H155" s="469" t="s">
        <v>1775</v>
      </c>
      <c r="I155" s="469" t="s">
        <v>168</v>
      </c>
      <c r="J155" s="484" t="s">
        <v>109</v>
      </c>
      <c r="K155" s="485">
        <v>349925.31</v>
      </c>
      <c r="L155" s="486">
        <v>0.5</v>
      </c>
      <c r="M155" s="469" t="s">
        <v>1629</v>
      </c>
      <c r="N155" s="469" t="s">
        <v>452</v>
      </c>
    </row>
    <row r="156" spans="1:14" ht="129" customHeight="1" x14ac:dyDescent="0.3">
      <c r="A156" s="487">
        <v>153</v>
      </c>
      <c r="B156" s="479" t="s">
        <v>453</v>
      </c>
      <c r="C156" s="474" t="s">
        <v>454</v>
      </c>
      <c r="D156" s="468" t="s">
        <v>1518</v>
      </c>
      <c r="E156" s="469" t="s">
        <v>1906</v>
      </c>
      <c r="F156" s="469" t="s">
        <v>1924</v>
      </c>
      <c r="G156" s="469" t="s">
        <v>1863</v>
      </c>
      <c r="H156" s="469" t="s">
        <v>1730</v>
      </c>
      <c r="I156" s="469" t="s">
        <v>168</v>
      </c>
      <c r="J156" s="484" t="s">
        <v>109</v>
      </c>
      <c r="K156" s="485">
        <v>180527.19</v>
      </c>
      <c r="L156" s="486">
        <v>0.5</v>
      </c>
      <c r="M156" s="469" t="s">
        <v>508</v>
      </c>
      <c r="N156" s="469" t="s">
        <v>455</v>
      </c>
    </row>
    <row r="157" spans="1:14" ht="129" customHeight="1" x14ac:dyDescent="0.3">
      <c r="A157" s="487">
        <v>154</v>
      </c>
      <c r="B157" s="468" t="s">
        <v>456</v>
      </c>
      <c r="C157" s="469" t="s">
        <v>457</v>
      </c>
      <c r="D157" s="469" t="s">
        <v>1519</v>
      </c>
      <c r="E157" s="469" t="s">
        <v>1906</v>
      </c>
      <c r="F157" s="469" t="s">
        <v>1924</v>
      </c>
      <c r="G157" s="469" t="s">
        <v>1863</v>
      </c>
      <c r="H157" s="469" t="s">
        <v>1728</v>
      </c>
      <c r="I157" s="469" t="s">
        <v>168</v>
      </c>
      <c r="J157" s="484" t="s">
        <v>109</v>
      </c>
      <c r="K157" s="485">
        <v>149918.45000000001</v>
      </c>
      <c r="L157" s="486">
        <v>0.5</v>
      </c>
      <c r="M157" s="469" t="s">
        <v>508</v>
      </c>
      <c r="N157" s="469" t="s">
        <v>458</v>
      </c>
    </row>
    <row r="158" spans="1:14" ht="129" customHeight="1" x14ac:dyDescent="0.3">
      <c r="A158" s="487">
        <v>155</v>
      </c>
      <c r="B158" s="469" t="s">
        <v>459</v>
      </c>
      <c r="C158" s="474" t="s">
        <v>460</v>
      </c>
      <c r="D158" s="469" t="s">
        <v>1520</v>
      </c>
      <c r="E158" s="469" t="s">
        <v>1906</v>
      </c>
      <c r="F158" s="469" t="s">
        <v>1916</v>
      </c>
      <c r="G158" s="472" t="s">
        <v>1864</v>
      </c>
      <c r="H158" s="472" t="s">
        <v>1776</v>
      </c>
      <c r="I158" s="471">
        <v>45618</v>
      </c>
      <c r="J158" s="484">
        <v>46713</v>
      </c>
      <c r="K158" s="485">
        <v>1997066.55</v>
      </c>
      <c r="L158" s="486">
        <v>0.5</v>
      </c>
      <c r="M158" s="469" t="s">
        <v>1629</v>
      </c>
      <c r="N158" s="469" t="s">
        <v>461</v>
      </c>
    </row>
    <row r="159" spans="1:14" ht="129" customHeight="1" x14ac:dyDescent="0.3">
      <c r="A159" s="487">
        <v>156</v>
      </c>
      <c r="B159" s="479" t="s">
        <v>462</v>
      </c>
      <c r="C159" s="474" t="s">
        <v>1365</v>
      </c>
      <c r="D159" s="468" t="s">
        <v>1521</v>
      </c>
      <c r="E159" s="469" t="s">
        <v>1906</v>
      </c>
      <c r="F159" s="469" t="s">
        <v>1924</v>
      </c>
      <c r="G159" s="469" t="s">
        <v>1863</v>
      </c>
      <c r="H159" s="469" t="s">
        <v>1777</v>
      </c>
      <c r="I159" s="469" t="s">
        <v>168</v>
      </c>
      <c r="J159" s="484" t="s">
        <v>109</v>
      </c>
      <c r="K159" s="485">
        <v>347985.4</v>
      </c>
      <c r="L159" s="486">
        <v>0.5</v>
      </c>
      <c r="M159" s="469" t="s">
        <v>1627</v>
      </c>
      <c r="N159" s="469" t="s">
        <v>463</v>
      </c>
    </row>
    <row r="160" spans="1:14" ht="129" customHeight="1" x14ac:dyDescent="0.3">
      <c r="A160" s="487">
        <v>157</v>
      </c>
      <c r="B160" s="479" t="s">
        <v>464</v>
      </c>
      <c r="C160" s="474" t="s">
        <v>465</v>
      </c>
      <c r="D160" s="468" t="s">
        <v>466</v>
      </c>
      <c r="E160" s="469" t="s">
        <v>1906</v>
      </c>
      <c r="F160" s="469" t="s">
        <v>1924</v>
      </c>
      <c r="G160" s="469" t="s">
        <v>1863</v>
      </c>
      <c r="H160" s="469" t="s">
        <v>1747</v>
      </c>
      <c r="I160" s="469" t="s">
        <v>168</v>
      </c>
      <c r="J160" s="484" t="s">
        <v>109</v>
      </c>
      <c r="K160" s="485">
        <v>302054.83</v>
      </c>
      <c r="L160" s="486">
        <v>0.5</v>
      </c>
      <c r="M160" s="469" t="s">
        <v>1627</v>
      </c>
      <c r="N160" s="469" t="s">
        <v>116</v>
      </c>
    </row>
    <row r="161" spans="1:14" ht="129" customHeight="1" x14ac:dyDescent="0.3">
      <c r="A161" s="487">
        <v>158</v>
      </c>
      <c r="B161" s="468" t="s">
        <v>467</v>
      </c>
      <c r="C161" s="469" t="s">
        <v>468</v>
      </c>
      <c r="D161" s="469" t="s">
        <v>1522</v>
      </c>
      <c r="E161" s="469" t="s">
        <v>1906</v>
      </c>
      <c r="F161" s="469" t="s">
        <v>1924</v>
      </c>
      <c r="G161" s="469" t="s">
        <v>1863</v>
      </c>
      <c r="H161" s="469" t="s">
        <v>1747</v>
      </c>
      <c r="I161" s="469" t="s">
        <v>168</v>
      </c>
      <c r="J161" s="484" t="s">
        <v>109</v>
      </c>
      <c r="K161" s="485">
        <v>139072.74</v>
      </c>
      <c r="L161" s="486">
        <v>0.5</v>
      </c>
      <c r="M161" s="469" t="s">
        <v>533</v>
      </c>
      <c r="N161" s="469" t="s">
        <v>449</v>
      </c>
    </row>
    <row r="162" spans="1:14" ht="129" customHeight="1" x14ac:dyDescent="0.3">
      <c r="A162" s="487">
        <v>159</v>
      </c>
      <c r="B162" s="468" t="s">
        <v>469</v>
      </c>
      <c r="C162" s="469" t="s">
        <v>470</v>
      </c>
      <c r="D162" s="469" t="s">
        <v>1523</v>
      </c>
      <c r="E162" s="469" t="s">
        <v>1906</v>
      </c>
      <c r="F162" s="469" t="s">
        <v>1924</v>
      </c>
      <c r="G162" s="469" t="s">
        <v>1863</v>
      </c>
      <c r="H162" s="469" t="s">
        <v>1728</v>
      </c>
      <c r="I162" s="469" t="s">
        <v>168</v>
      </c>
      <c r="J162" s="484" t="s">
        <v>109</v>
      </c>
      <c r="K162" s="485">
        <v>149496.82999999999</v>
      </c>
      <c r="L162" s="486">
        <v>0.5</v>
      </c>
      <c r="M162" s="469" t="s">
        <v>1627</v>
      </c>
      <c r="N162" s="469" t="s">
        <v>173</v>
      </c>
    </row>
    <row r="163" spans="1:14" ht="129" customHeight="1" x14ac:dyDescent="0.3">
      <c r="A163" s="487">
        <v>160</v>
      </c>
      <c r="B163" s="479" t="s">
        <v>471</v>
      </c>
      <c r="C163" s="474" t="s">
        <v>1366</v>
      </c>
      <c r="D163" s="468" t="s">
        <v>1524</v>
      </c>
      <c r="E163" s="469" t="s">
        <v>1906</v>
      </c>
      <c r="F163" s="469" t="s">
        <v>1924</v>
      </c>
      <c r="G163" s="469" t="s">
        <v>1863</v>
      </c>
      <c r="H163" s="469" t="s">
        <v>1778</v>
      </c>
      <c r="I163" s="469" t="s">
        <v>168</v>
      </c>
      <c r="J163" s="484" t="s">
        <v>109</v>
      </c>
      <c r="K163" s="485">
        <v>344647</v>
      </c>
      <c r="L163" s="486">
        <v>0.5</v>
      </c>
      <c r="M163" s="469" t="s">
        <v>1628</v>
      </c>
      <c r="N163" s="469" t="s">
        <v>445</v>
      </c>
    </row>
    <row r="164" spans="1:14" ht="129" customHeight="1" x14ac:dyDescent="0.3">
      <c r="A164" s="487">
        <v>161</v>
      </c>
      <c r="B164" s="479" t="s">
        <v>472</v>
      </c>
      <c r="C164" s="474" t="s">
        <v>473</v>
      </c>
      <c r="D164" s="468" t="s">
        <v>1525</v>
      </c>
      <c r="E164" s="469" t="s">
        <v>1906</v>
      </c>
      <c r="F164" s="469" t="s">
        <v>1924</v>
      </c>
      <c r="G164" s="469" t="s">
        <v>1863</v>
      </c>
      <c r="H164" s="469" t="s">
        <v>1773</v>
      </c>
      <c r="I164" s="469" t="s">
        <v>168</v>
      </c>
      <c r="J164" s="484" t="s">
        <v>109</v>
      </c>
      <c r="K164" s="485">
        <v>350000</v>
      </c>
      <c r="L164" s="486">
        <v>0.5</v>
      </c>
      <c r="M164" s="469" t="s">
        <v>1634</v>
      </c>
      <c r="N164" s="469" t="s">
        <v>203</v>
      </c>
    </row>
    <row r="165" spans="1:14" ht="129" customHeight="1" x14ac:dyDescent="0.3">
      <c r="A165" s="487">
        <v>162</v>
      </c>
      <c r="B165" s="468" t="s">
        <v>474</v>
      </c>
      <c r="C165" s="469" t="s">
        <v>475</v>
      </c>
      <c r="D165" s="469" t="s">
        <v>1526</v>
      </c>
      <c r="E165" s="469" t="s">
        <v>1906</v>
      </c>
      <c r="F165" s="469" t="s">
        <v>1924</v>
      </c>
      <c r="G165" s="469" t="s">
        <v>1863</v>
      </c>
      <c r="H165" s="469" t="s">
        <v>1704</v>
      </c>
      <c r="I165" s="471">
        <v>45731</v>
      </c>
      <c r="J165" s="484">
        <v>46827</v>
      </c>
      <c r="K165" s="485">
        <v>139623.82</v>
      </c>
      <c r="L165" s="486">
        <v>0.5</v>
      </c>
      <c r="M165" s="469" t="s">
        <v>1627</v>
      </c>
      <c r="N165" s="469" t="s">
        <v>149</v>
      </c>
    </row>
    <row r="166" spans="1:14" ht="129" customHeight="1" x14ac:dyDescent="0.3">
      <c r="A166" s="487">
        <v>163</v>
      </c>
      <c r="B166" s="469" t="s">
        <v>476</v>
      </c>
      <c r="C166" s="469" t="s">
        <v>345</v>
      </c>
      <c r="D166" s="469" t="s">
        <v>1527</v>
      </c>
      <c r="E166" s="469" t="s">
        <v>1905</v>
      </c>
      <c r="F166" s="469" t="s">
        <v>1925</v>
      </c>
      <c r="G166" s="472" t="s">
        <v>1874</v>
      </c>
      <c r="H166" s="472" t="s">
        <v>1779</v>
      </c>
      <c r="I166" s="469" t="s">
        <v>168</v>
      </c>
      <c r="J166" s="484" t="s">
        <v>109</v>
      </c>
      <c r="K166" s="485">
        <v>334342.71999999997</v>
      </c>
      <c r="L166" s="486">
        <v>0.5</v>
      </c>
      <c r="M166" s="469" t="s">
        <v>477</v>
      </c>
      <c r="N166" s="469" t="s">
        <v>347</v>
      </c>
    </row>
    <row r="167" spans="1:14" ht="129" customHeight="1" x14ac:dyDescent="0.3">
      <c r="A167" s="487">
        <v>164</v>
      </c>
      <c r="B167" s="468" t="s">
        <v>478</v>
      </c>
      <c r="C167" s="469" t="s">
        <v>479</v>
      </c>
      <c r="D167" s="469" t="s">
        <v>480</v>
      </c>
      <c r="E167" s="469" t="s">
        <v>1906</v>
      </c>
      <c r="F167" s="469" t="s">
        <v>1924</v>
      </c>
      <c r="G167" s="469" t="s">
        <v>1863</v>
      </c>
      <c r="H167" s="469" t="s">
        <v>1704</v>
      </c>
      <c r="I167" s="469" t="s">
        <v>168</v>
      </c>
      <c r="J167" s="484" t="s">
        <v>109</v>
      </c>
      <c r="K167" s="485">
        <v>150000</v>
      </c>
      <c r="L167" s="486">
        <v>0.5</v>
      </c>
      <c r="M167" s="469" t="s">
        <v>1627</v>
      </c>
      <c r="N167" s="469" t="s">
        <v>173</v>
      </c>
    </row>
    <row r="168" spans="1:14" ht="129" customHeight="1" x14ac:dyDescent="0.3">
      <c r="A168" s="487">
        <v>165</v>
      </c>
      <c r="B168" s="479" t="s">
        <v>481</v>
      </c>
      <c r="C168" s="479" t="s">
        <v>1367</v>
      </c>
      <c r="D168" s="468" t="s">
        <v>1528</v>
      </c>
      <c r="E168" s="469" t="s">
        <v>1905</v>
      </c>
      <c r="F168" s="469" t="s">
        <v>1908</v>
      </c>
      <c r="G168" s="472" t="s">
        <v>1873</v>
      </c>
      <c r="H168" s="469" t="s">
        <v>1780</v>
      </c>
      <c r="I168" s="469" t="s">
        <v>168</v>
      </c>
      <c r="J168" s="484" t="s">
        <v>109</v>
      </c>
      <c r="K168" s="485">
        <v>373049.4</v>
      </c>
      <c r="L168" s="486">
        <v>0.5</v>
      </c>
      <c r="M168" s="469" t="s">
        <v>1638</v>
      </c>
      <c r="N168" s="469" t="s">
        <v>482</v>
      </c>
    </row>
    <row r="169" spans="1:14" ht="129" customHeight="1" x14ac:dyDescent="0.3">
      <c r="A169" s="487">
        <v>166</v>
      </c>
      <c r="B169" s="479" t="s">
        <v>483</v>
      </c>
      <c r="C169" s="474" t="s">
        <v>484</v>
      </c>
      <c r="D169" s="468" t="s">
        <v>1529</v>
      </c>
      <c r="E169" s="469" t="s">
        <v>1906</v>
      </c>
      <c r="F169" s="468" t="s">
        <v>1924</v>
      </c>
      <c r="G169" s="469" t="s">
        <v>1863</v>
      </c>
      <c r="H169" s="469" t="s">
        <v>1749</v>
      </c>
      <c r="I169" s="469" t="s">
        <v>168</v>
      </c>
      <c r="J169" s="484" t="s">
        <v>109</v>
      </c>
      <c r="K169" s="485">
        <v>340254.94</v>
      </c>
      <c r="L169" s="486">
        <v>0.5</v>
      </c>
      <c r="M169" s="469" t="s">
        <v>1627</v>
      </c>
      <c r="N169" s="469" t="s">
        <v>173</v>
      </c>
    </row>
    <row r="170" spans="1:14" ht="129" customHeight="1" x14ac:dyDescent="0.3">
      <c r="A170" s="487">
        <v>167</v>
      </c>
      <c r="B170" s="469" t="s">
        <v>485</v>
      </c>
      <c r="C170" s="474" t="s">
        <v>486</v>
      </c>
      <c r="D170" s="469" t="s">
        <v>1530</v>
      </c>
      <c r="E170" s="469" t="s">
        <v>1906</v>
      </c>
      <c r="F170" s="469" t="s">
        <v>1916</v>
      </c>
      <c r="G170" s="472" t="s">
        <v>1864</v>
      </c>
      <c r="H170" s="472" t="s">
        <v>1781</v>
      </c>
      <c r="I170" s="471">
        <v>45658</v>
      </c>
      <c r="J170" s="484">
        <v>46753</v>
      </c>
      <c r="K170" s="485">
        <v>3788792.66</v>
      </c>
      <c r="L170" s="486">
        <v>0.5</v>
      </c>
      <c r="M170" s="469" t="s">
        <v>1644</v>
      </c>
      <c r="N170" s="469" t="s">
        <v>487</v>
      </c>
    </row>
    <row r="171" spans="1:14" ht="129" customHeight="1" x14ac:dyDescent="0.3">
      <c r="A171" s="487">
        <v>168</v>
      </c>
      <c r="B171" s="469" t="s">
        <v>488</v>
      </c>
      <c r="C171" s="469" t="s">
        <v>176</v>
      </c>
      <c r="D171" s="469" t="s">
        <v>1531</v>
      </c>
      <c r="E171" s="469" t="s">
        <v>1905</v>
      </c>
      <c r="F171" s="469" t="s">
        <v>1925</v>
      </c>
      <c r="G171" s="472" t="s">
        <v>1874</v>
      </c>
      <c r="H171" s="472" t="s">
        <v>1782</v>
      </c>
      <c r="I171" s="469" t="s">
        <v>168</v>
      </c>
      <c r="J171" s="484" t="s">
        <v>109</v>
      </c>
      <c r="K171" s="485">
        <v>312113.55</v>
      </c>
      <c r="L171" s="486">
        <v>0.5</v>
      </c>
      <c r="M171" s="469" t="s">
        <v>489</v>
      </c>
      <c r="N171" s="469" t="s">
        <v>112</v>
      </c>
    </row>
    <row r="172" spans="1:14" ht="129" customHeight="1" x14ac:dyDescent="0.3">
      <c r="A172" s="487">
        <v>169</v>
      </c>
      <c r="B172" s="468" t="s">
        <v>490</v>
      </c>
      <c r="C172" s="479" t="s">
        <v>491</v>
      </c>
      <c r="D172" s="468" t="s">
        <v>1532</v>
      </c>
      <c r="E172" s="469" t="s">
        <v>1905</v>
      </c>
      <c r="F172" s="469" t="s">
        <v>1908</v>
      </c>
      <c r="G172" s="472" t="s">
        <v>1873</v>
      </c>
      <c r="H172" s="469" t="s">
        <v>1742</v>
      </c>
      <c r="I172" s="469" t="s">
        <v>168</v>
      </c>
      <c r="J172" s="484" t="s">
        <v>109</v>
      </c>
      <c r="K172" s="485">
        <v>238060.37</v>
      </c>
      <c r="L172" s="486">
        <v>0.5</v>
      </c>
      <c r="M172" s="469" t="s">
        <v>1644</v>
      </c>
      <c r="N172" s="469" t="s">
        <v>289</v>
      </c>
    </row>
    <row r="173" spans="1:14" ht="129" customHeight="1" x14ac:dyDescent="0.3">
      <c r="A173" s="487">
        <v>170</v>
      </c>
      <c r="B173" s="468" t="s">
        <v>492</v>
      </c>
      <c r="C173" s="468" t="s">
        <v>1368</v>
      </c>
      <c r="D173" s="468" t="s">
        <v>1533</v>
      </c>
      <c r="E173" s="469" t="s">
        <v>1905</v>
      </c>
      <c r="F173" s="469" t="s">
        <v>1908</v>
      </c>
      <c r="G173" s="472" t="s">
        <v>1873</v>
      </c>
      <c r="H173" s="469" t="s">
        <v>1783</v>
      </c>
      <c r="I173" s="469" t="s">
        <v>168</v>
      </c>
      <c r="J173" s="484" t="s">
        <v>109</v>
      </c>
      <c r="K173" s="485">
        <v>694353.52</v>
      </c>
      <c r="L173" s="486">
        <v>0.5</v>
      </c>
      <c r="M173" s="469" t="s">
        <v>1648</v>
      </c>
      <c r="N173" s="469" t="s">
        <v>493</v>
      </c>
    </row>
    <row r="174" spans="1:14" ht="129" customHeight="1" x14ac:dyDescent="0.3">
      <c r="A174" s="487">
        <v>171</v>
      </c>
      <c r="B174" s="479" t="s">
        <v>494</v>
      </c>
      <c r="C174" s="479" t="s">
        <v>1369</v>
      </c>
      <c r="D174" s="468" t="s">
        <v>1534</v>
      </c>
      <c r="E174" s="469" t="s">
        <v>1905</v>
      </c>
      <c r="F174" s="469" t="s">
        <v>1908</v>
      </c>
      <c r="G174" s="472" t="s">
        <v>1873</v>
      </c>
      <c r="H174" s="469" t="s">
        <v>1784</v>
      </c>
      <c r="I174" s="469" t="s">
        <v>168</v>
      </c>
      <c r="J174" s="484" t="s">
        <v>109</v>
      </c>
      <c r="K174" s="485">
        <v>635640</v>
      </c>
      <c r="L174" s="486">
        <v>0.5</v>
      </c>
      <c r="M174" s="469" t="s">
        <v>508</v>
      </c>
      <c r="N174" s="469" t="s">
        <v>495</v>
      </c>
    </row>
    <row r="175" spans="1:14" ht="129" customHeight="1" x14ac:dyDescent="0.3">
      <c r="A175" s="487">
        <v>172</v>
      </c>
      <c r="B175" s="468" t="s">
        <v>496</v>
      </c>
      <c r="C175" s="468" t="s">
        <v>1350</v>
      </c>
      <c r="D175" s="468" t="s">
        <v>1535</v>
      </c>
      <c r="E175" s="469" t="s">
        <v>1905</v>
      </c>
      <c r="F175" s="469" t="s">
        <v>1908</v>
      </c>
      <c r="G175" s="472" t="s">
        <v>1873</v>
      </c>
      <c r="H175" s="469" t="s">
        <v>1780</v>
      </c>
      <c r="I175" s="469" t="s">
        <v>168</v>
      </c>
      <c r="J175" s="484" t="s">
        <v>109</v>
      </c>
      <c r="K175" s="485">
        <v>1534721.6</v>
      </c>
      <c r="L175" s="486">
        <v>0.5</v>
      </c>
      <c r="M175" s="469" t="s">
        <v>1644</v>
      </c>
      <c r="N175" s="469" t="s">
        <v>289</v>
      </c>
    </row>
    <row r="176" spans="1:14" ht="129" customHeight="1" x14ac:dyDescent="0.3">
      <c r="A176" s="487">
        <v>173</v>
      </c>
      <c r="B176" s="479" t="s">
        <v>497</v>
      </c>
      <c r="C176" s="479" t="s">
        <v>1370</v>
      </c>
      <c r="D176" s="468" t="s">
        <v>1536</v>
      </c>
      <c r="E176" s="469" t="s">
        <v>1905</v>
      </c>
      <c r="F176" s="469" t="s">
        <v>1908</v>
      </c>
      <c r="G176" s="472" t="s">
        <v>1873</v>
      </c>
      <c r="H176" s="469" t="s">
        <v>1784</v>
      </c>
      <c r="I176" s="469" t="s">
        <v>168</v>
      </c>
      <c r="J176" s="484" t="s">
        <v>109</v>
      </c>
      <c r="K176" s="485">
        <v>674351.24</v>
      </c>
      <c r="L176" s="486">
        <v>0.5</v>
      </c>
      <c r="M176" s="469" t="s">
        <v>1644</v>
      </c>
      <c r="N176" s="469" t="s">
        <v>498</v>
      </c>
    </row>
    <row r="177" spans="1:14" ht="129" customHeight="1" x14ac:dyDescent="0.3">
      <c r="A177" s="487">
        <v>174</v>
      </c>
      <c r="B177" s="468" t="s">
        <v>499</v>
      </c>
      <c r="C177" s="468" t="s">
        <v>500</v>
      </c>
      <c r="D177" s="468" t="s">
        <v>1537</v>
      </c>
      <c r="E177" s="469" t="s">
        <v>1905</v>
      </c>
      <c r="F177" s="469" t="s">
        <v>1908</v>
      </c>
      <c r="G177" s="472" t="s">
        <v>1873</v>
      </c>
      <c r="H177" s="469" t="s">
        <v>1785</v>
      </c>
      <c r="I177" s="469" t="s">
        <v>168</v>
      </c>
      <c r="J177" s="484" t="s">
        <v>109</v>
      </c>
      <c r="K177" s="485">
        <v>178798.85</v>
      </c>
      <c r="L177" s="486">
        <v>0.5</v>
      </c>
      <c r="M177" s="469" t="s">
        <v>1624</v>
      </c>
      <c r="N177" s="469" t="s">
        <v>501</v>
      </c>
    </row>
    <row r="178" spans="1:14" ht="129" customHeight="1" x14ac:dyDescent="0.3">
      <c r="A178" s="487">
        <v>175</v>
      </c>
      <c r="B178" s="469" t="s">
        <v>502</v>
      </c>
      <c r="C178" s="474" t="s">
        <v>1371</v>
      </c>
      <c r="D178" s="469" t="s">
        <v>1538</v>
      </c>
      <c r="E178" s="469" t="s">
        <v>1906</v>
      </c>
      <c r="F178" s="469" t="s">
        <v>1916</v>
      </c>
      <c r="G178" s="472" t="s">
        <v>1864</v>
      </c>
      <c r="H178" s="472" t="s">
        <v>1753</v>
      </c>
      <c r="I178" s="469" t="s">
        <v>168</v>
      </c>
      <c r="J178" s="484" t="s">
        <v>109</v>
      </c>
      <c r="K178" s="485">
        <v>577286.73</v>
      </c>
      <c r="L178" s="486">
        <v>0.5</v>
      </c>
      <c r="M178" s="469" t="s">
        <v>1625</v>
      </c>
      <c r="N178" s="469" t="s">
        <v>503</v>
      </c>
    </row>
    <row r="179" spans="1:14" ht="129" customHeight="1" x14ac:dyDescent="0.3">
      <c r="A179" s="487">
        <v>176</v>
      </c>
      <c r="B179" s="469" t="s">
        <v>504</v>
      </c>
      <c r="C179" s="469" t="s">
        <v>505</v>
      </c>
      <c r="D179" s="469" t="s">
        <v>1539</v>
      </c>
      <c r="E179" s="469" t="s">
        <v>1905</v>
      </c>
      <c r="F179" s="469" t="s">
        <v>1908</v>
      </c>
      <c r="G179" s="472" t="s">
        <v>1869</v>
      </c>
      <c r="H179" s="472" t="s">
        <v>1786</v>
      </c>
      <c r="I179" s="471">
        <v>45390</v>
      </c>
      <c r="J179" s="484">
        <v>45938</v>
      </c>
      <c r="K179" s="485">
        <v>446766.53</v>
      </c>
      <c r="L179" s="486">
        <v>0.5</v>
      </c>
      <c r="M179" s="469" t="s">
        <v>1631</v>
      </c>
      <c r="N179" s="469" t="s">
        <v>506</v>
      </c>
    </row>
    <row r="180" spans="1:14" ht="129" customHeight="1" x14ac:dyDescent="0.3">
      <c r="A180" s="487">
        <v>177</v>
      </c>
      <c r="B180" s="469" t="s">
        <v>507</v>
      </c>
      <c r="C180" s="469" t="s">
        <v>164</v>
      </c>
      <c r="D180" s="469" t="s">
        <v>1540</v>
      </c>
      <c r="E180" s="469" t="s">
        <v>1905</v>
      </c>
      <c r="F180" s="469" t="s">
        <v>1925</v>
      </c>
      <c r="G180" s="472" t="s">
        <v>1874</v>
      </c>
      <c r="H180" s="472" t="s">
        <v>1787</v>
      </c>
      <c r="I180" s="469" t="s">
        <v>168</v>
      </c>
      <c r="J180" s="484" t="s">
        <v>109</v>
      </c>
      <c r="K180" s="485">
        <v>899493.35</v>
      </c>
      <c r="L180" s="486">
        <v>0.5</v>
      </c>
      <c r="M180" s="469" t="s">
        <v>508</v>
      </c>
      <c r="N180" s="469" t="s">
        <v>509</v>
      </c>
    </row>
    <row r="181" spans="1:14" ht="129" customHeight="1" x14ac:dyDescent="0.3">
      <c r="A181" s="487">
        <v>178</v>
      </c>
      <c r="B181" s="468" t="s">
        <v>510</v>
      </c>
      <c r="C181" s="468" t="s">
        <v>1304</v>
      </c>
      <c r="D181" s="468" t="s">
        <v>1541</v>
      </c>
      <c r="E181" s="469" t="s">
        <v>1905</v>
      </c>
      <c r="F181" s="469" t="s">
        <v>1908</v>
      </c>
      <c r="G181" s="472" t="s">
        <v>1873</v>
      </c>
      <c r="H181" s="469" t="s">
        <v>1788</v>
      </c>
      <c r="I181" s="469" t="s">
        <v>168</v>
      </c>
      <c r="J181" s="484" t="s">
        <v>109</v>
      </c>
      <c r="K181" s="485">
        <v>2000000</v>
      </c>
      <c r="L181" s="486">
        <v>0.5</v>
      </c>
      <c r="M181" s="469" t="s">
        <v>1624</v>
      </c>
      <c r="N181" s="469" t="s">
        <v>511</v>
      </c>
    </row>
    <row r="182" spans="1:14" ht="129" customHeight="1" x14ac:dyDescent="0.3">
      <c r="A182" s="487">
        <v>179</v>
      </c>
      <c r="B182" s="469" t="s">
        <v>512</v>
      </c>
      <c r="C182" s="469" t="s">
        <v>513</v>
      </c>
      <c r="D182" s="469" t="s">
        <v>1542</v>
      </c>
      <c r="E182" s="469" t="s">
        <v>1905</v>
      </c>
      <c r="F182" s="469" t="s">
        <v>1908</v>
      </c>
      <c r="G182" s="472" t="s">
        <v>1869</v>
      </c>
      <c r="H182" s="472" t="s">
        <v>1789</v>
      </c>
      <c r="I182" s="471">
        <v>45352</v>
      </c>
      <c r="J182" s="484">
        <v>45901</v>
      </c>
      <c r="K182" s="485">
        <v>700000</v>
      </c>
      <c r="L182" s="486">
        <v>0.5</v>
      </c>
      <c r="M182" s="469" t="s">
        <v>1634</v>
      </c>
      <c r="N182" s="469" t="s">
        <v>514</v>
      </c>
    </row>
    <row r="183" spans="1:14" ht="129" customHeight="1" x14ac:dyDescent="0.3">
      <c r="A183" s="487">
        <v>180</v>
      </c>
      <c r="B183" s="479" t="s">
        <v>515</v>
      </c>
      <c r="C183" s="479" t="s">
        <v>1294</v>
      </c>
      <c r="D183" s="468" t="s">
        <v>1543</v>
      </c>
      <c r="E183" s="469" t="s">
        <v>1905</v>
      </c>
      <c r="F183" s="469" t="s">
        <v>1908</v>
      </c>
      <c r="G183" s="472" t="s">
        <v>1873</v>
      </c>
      <c r="H183" s="469" t="s">
        <v>1790</v>
      </c>
      <c r="I183" s="471">
        <v>45638</v>
      </c>
      <c r="J183" s="484">
        <v>46368</v>
      </c>
      <c r="K183" s="485">
        <v>128344</v>
      </c>
      <c r="L183" s="486">
        <v>0.5</v>
      </c>
      <c r="M183" s="469" t="s">
        <v>1640</v>
      </c>
      <c r="N183" s="469" t="s">
        <v>516</v>
      </c>
    </row>
    <row r="184" spans="1:14" ht="129" customHeight="1" x14ac:dyDescent="0.3">
      <c r="A184" s="487">
        <v>181</v>
      </c>
      <c r="B184" s="468" t="s">
        <v>517</v>
      </c>
      <c r="C184" s="468" t="s">
        <v>1372</v>
      </c>
      <c r="D184" s="468" t="s">
        <v>1544</v>
      </c>
      <c r="E184" s="469" t="s">
        <v>1905</v>
      </c>
      <c r="F184" s="469" t="s">
        <v>1908</v>
      </c>
      <c r="G184" s="472" t="s">
        <v>1873</v>
      </c>
      <c r="H184" s="469" t="s">
        <v>1791</v>
      </c>
      <c r="I184" s="469" t="s">
        <v>168</v>
      </c>
      <c r="J184" s="484" t="s">
        <v>109</v>
      </c>
      <c r="K184" s="485">
        <v>561495</v>
      </c>
      <c r="L184" s="486">
        <v>0.5</v>
      </c>
      <c r="M184" s="469" t="s">
        <v>1642</v>
      </c>
      <c r="N184" s="469" t="s">
        <v>518</v>
      </c>
    </row>
    <row r="185" spans="1:14" ht="129" customHeight="1" x14ac:dyDescent="0.3">
      <c r="A185" s="487">
        <v>182</v>
      </c>
      <c r="B185" s="469" t="s">
        <v>519</v>
      </c>
      <c r="C185" s="469" t="s">
        <v>1373</v>
      </c>
      <c r="D185" s="469" t="s">
        <v>520</v>
      </c>
      <c r="E185" s="469" t="s">
        <v>1905</v>
      </c>
      <c r="F185" s="469" t="s">
        <v>1925</v>
      </c>
      <c r="G185" s="472" t="s">
        <v>1874</v>
      </c>
      <c r="H185" s="472" t="s">
        <v>1792</v>
      </c>
      <c r="I185" s="469" t="s">
        <v>168</v>
      </c>
      <c r="J185" s="484" t="s">
        <v>109</v>
      </c>
      <c r="K185" s="485">
        <v>657110.53</v>
      </c>
      <c r="L185" s="486">
        <v>0.5</v>
      </c>
      <c r="M185" s="469" t="s">
        <v>429</v>
      </c>
      <c r="N185" s="469" t="s">
        <v>109</v>
      </c>
    </row>
    <row r="186" spans="1:14" ht="129" customHeight="1" x14ac:dyDescent="0.3">
      <c r="A186" s="487">
        <v>183</v>
      </c>
      <c r="B186" s="469" t="s">
        <v>521</v>
      </c>
      <c r="C186" s="469" t="s">
        <v>1304</v>
      </c>
      <c r="D186" s="469" t="s">
        <v>1545</v>
      </c>
      <c r="E186" s="469" t="s">
        <v>1905</v>
      </c>
      <c r="F186" s="469" t="s">
        <v>1926</v>
      </c>
      <c r="G186" s="472" t="s">
        <v>1875</v>
      </c>
      <c r="H186" s="472" t="s">
        <v>1793</v>
      </c>
      <c r="I186" s="471">
        <v>45292</v>
      </c>
      <c r="J186" s="484">
        <v>47119</v>
      </c>
      <c r="K186" s="485">
        <v>30000000</v>
      </c>
      <c r="L186" s="486">
        <v>0.5</v>
      </c>
      <c r="M186" s="469" t="s">
        <v>1649</v>
      </c>
      <c r="N186" s="469" t="s">
        <v>109</v>
      </c>
    </row>
    <row r="187" spans="1:14" ht="129" customHeight="1" x14ac:dyDescent="0.3">
      <c r="A187" s="487">
        <v>184</v>
      </c>
      <c r="B187" s="469" t="s">
        <v>523</v>
      </c>
      <c r="C187" s="469" t="s">
        <v>524</v>
      </c>
      <c r="D187" s="469" t="s">
        <v>1546</v>
      </c>
      <c r="E187" s="469" t="s">
        <v>1905</v>
      </c>
      <c r="F187" s="469" t="s">
        <v>1908</v>
      </c>
      <c r="G187" s="472" t="s">
        <v>1869</v>
      </c>
      <c r="H187" s="472" t="s">
        <v>1794</v>
      </c>
      <c r="I187" s="471">
        <v>45397</v>
      </c>
      <c r="J187" s="484">
        <v>45945</v>
      </c>
      <c r="K187" s="485">
        <v>485000</v>
      </c>
      <c r="L187" s="486">
        <v>0.5</v>
      </c>
      <c r="M187" s="469" t="s">
        <v>533</v>
      </c>
      <c r="N187" s="469" t="s">
        <v>525</v>
      </c>
    </row>
    <row r="188" spans="1:14" ht="129" customHeight="1" x14ac:dyDescent="0.3">
      <c r="A188" s="487">
        <v>185</v>
      </c>
      <c r="B188" s="469" t="s">
        <v>526</v>
      </c>
      <c r="C188" s="469" t="s">
        <v>1374</v>
      </c>
      <c r="D188" s="469" t="s">
        <v>1547</v>
      </c>
      <c r="E188" s="469" t="s">
        <v>1905</v>
      </c>
      <c r="F188" s="469" t="s">
        <v>1927</v>
      </c>
      <c r="G188" s="469" t="s">
        <v>1876</v>
      </c>
      <c r="H188" s="469" t="s">
        <v>1795</v>
      </c>
      <c r="I188" s="469" t="s">
        <v>168</v>
      </c>
      <c r="J188" s="484" t="s">
        <v>109</v>
      </c>
      <c r="K188" s="485">
        <v>5046000</v>
      </c>
      <c r="L188" s="486">
        <v>0.5</v>
      </c>
      <c r="M188" s="469" t="s">
        <v>1647</v>
      </c>
      <c r="N188" s="469" t="s">
        <v>527</v>
      </c>
    </row>
    <row r="189" spans="1:14" ht="129" customHeight="1" x14ac:dyDescent="0.3">
      <c r="A189" s="487">
        <v>186</v>
      </c>
      <c r="B189" s="469" t="s">
        <v>528</v>
      </c>
      <c r="C189" s="469" t="s">
        <v>529</v>
      </c>
      <c r="D189" s="469" t="s">
        <v>1548</v>
      </c>
      <c r="E189" s="469" t="s">
        <v>1905</v>
      </c>
      <c r="F189" s="469" t="s">
        <v>1908</v>
      </c>
      <c r="G189" s="472" t="s">
        <v>1869</v>
      </c>
      <c r="H189" s="472" t="s">
        <v>1796</v>
      </c>
      <c r="I189" s="471">
        <v>45344</v>
      </c>
      <c r="J189" s="484">
        <v>45891</v>
      </c>
      <c r="K189" s="485">
        <v>507831.5</v>
      </c>
      <c r="L189" s="486">
        <v>0.5</v>
      </c>
      <c r="M189" s="469" t="s">
        <v>533</v>
      </c>
      <c r="N189" s="469" t="s">
        <v>530</v>
      </c>
    </row>
    <row r="190" spans="1:14" ht="129" customHeight="1" x14ac:dyDescent="0.3">
      <c r="A190" s="487">
        <v>187</v>
      </c>
      <c r="B190" s="469" t="s">
        <v>531</v>
      </c>
      <c r="C190" s="469" t="s">
        <v>1291</v>
      </c>
      <c r="D190" s="469" t="s">
        <v>532</v>
      </c>
      <c r="E190" s="469" t="s">
        <v>1905</v>
      </c>
      <c r="F190" s="469" t="s">
        <v>1925</v>
      </c>
      <c r="G190" s="472" t="s">
        <v>1874</v>
      </c>
      <c r="H190" s="472" t="s">
        <v>1797</v>
      </c>
      <c r="I190" s="469" t="s">
        <v>168</v>
      </c>
      <c r="J190" s="484" t="s">
        <v>109</v>
      </c>
      <c r="K190" s="485">
        <v>779291.94</v>
      </c>
      <c r="L190" s="486">
        <v>0.5</v>
      </c>
      <c r="M190" s="469" t="s">
        <v>533</v>
      </c>
      <c r="N190" s="469" t="s">
        <v>534</v>
      </c>
    </row>
    <row r="191" spans="1:14" ht="129" customHeight="1" x14ac:dyDescent="0.3">
      <c r="A191" s="487">
        <v>188</v>
      </c>
      <c r="B191" s="469" t="s">
        <v>535</v>
      </c>
      <c r="C191" s="469" t="s">
        <v>1304</v>
      </c>
      <c r="D191" s="469" t="s">
        <v>1549</v>
      </c>
      <c r="E191" s="469" t="s">
        <v>1905</v>
      </c>
      <c r="F191" s="469" t="s">
        <v>1925</v>
      </c>
      <c r="G191" s="472" t="s">
        <v>1874</v>
      </c>
      <c r="H191" s="472" t="s">
        <v>1798</v>
      </c>
      <c r="I191" s="469" t="s">
        <v>168</v>
      </c>
      <c r="J191" s="484" t="s">
        <v>109</v>
      </c>
      <c r="K191" s="485">
        <v>1000000</v>
      </c>
      <c r="L191" s="486">
        <v>0.5</v>
      </c>
      <c r="M191" s="469" t="s">
        <v>536</v>
      </c>
      <c r="N191" s="469" t="s">
        <v>537</v>
      </c>
    </row>
    <row r="192" spans="1:14" ht="129" customHeight="1" x14ac:dyDescent="0.3">
      <c r="A192" s="487">
        <v>189</v>
      </c>
      <c r="B192" s="468" t="s">
        <v>538</v>
      </c>
      <c r="C192" s="468" t="s">
        <v>1375</v>
      </c>
      <c r="D192" s="468" t="s">
        <v>539</v>
      </c>
      <c r="E192" s="469" t="s">
        <v>1905</v>
      </c>
      <c r="F192" s="469" t="s">
        <v>1908</v>
      </c>
      <c r="G192" s="472" t="s">
        <v>1873</v>
      </c>
      <c r="H192" s="469" t="s">
        <v>1763</v>
      </c>
      <c r="I192" s="471">
        <v>45719</v>
      </c>
      <c r="J192" s="484"/>
      <c r="K192" s="485">
        <v>396007</v>
      </c>
      <c r="L192" s="486">
        <v>0.5</v>
      </c>
      <c r="M192" s="469" t="s">
        <v>1627</v>
      </c>
      <c r="N192" s="469" t="s">
        <v>173</v>
      </c>
    </row>
    <row r="193" spans="1:14" ht="129" customHeight="1" x14ac:dyDescent="0.3">
      <c r="A193" s="487">
        <v>190</v>
      </c>
      <c r="B193" s="469" t="s">
        <v>540</v>
      </c>
      <c r="C193" s="469" t="s">
        <v>541</v>
      </c>
      <c r="D193" s="469" t="s">
        <v>542</v>
      </c>
      <c r="E193" s="469" t="s">
        <v>1905</v>
      </c>
      <c r="F193" s="469" t="s">
        <v>1908</v>
      </c>
      <c r="G193" s="472" t="s">
        <v>1869</v>
      </c>
      <c r="H193" s="472" t="s">
        <v>1786</v>
      </c>
      <c r="I193" s="471">
        <v>45411</v>
      </c>
      <c r="J193" s="484">
        <v>45959</v>
      </c>
      <c r="K193" s="485">
        <v>440000</v>
      </c>
      <c r="L193" s="486">
        <v>0.5</v>
      </c>
      <c r="M193" s="469" t="s">
        <v>1644</v>
      </c>
      <c r="N193" s="469" t="s">
        <v>543</v>
      </c>
    </row>
    <row r="194" spans="1:14" ht="129" customHeight="1" x14ac:dyDescent="0.3">
      <c r="A194" s="487">
        <v>191</v>
      </c>
      <c r="B194" s="469" t="s">
        <v>544</v>
      </c>
      <c r="C194" s="469" t="s">
        <v>545</v>
      </c>
      <c r="D194" s="469" t="s">
        <v>1550</v>
      </c>
      <c r="E194" s="469" t="s">
        <v>1905</v>
      </c>
      <c r="F194" s="469" t="s">
        <v>1908</v>
      </c>
      <c r="G194" s="472" t="s">
        <v>1869</v>
      </c>
      <c r="H194" s="472" t="s">
        <v>1799</v>
      </c>
      <c r="I194" s="471">
        <v>45404</v>
      </c>
      <c r="J194" s="484">
        <v>45952</v>
      </c>
      <c r="K194" s="485">
        <v>421752.2</v>
      </c>
      <c r="L194" s="486">
        <v>0.5</v>
      </c>
      <c r="M194" s="469" t="s">
        <v>1638</v>
      </c>
      <c r="N194" s="469" t="s">
        <v>546</v>
      </c>
    </row>
    <row r="195" spans="1:14" ht="129" customHeight="1" x14ac:dyDescent="0.3">
      <c r="A195" s="487">
        <v>192</v>
      </c>
      <c r="B195" s="469" t="s">
        <v>547</v>
      </c>
      <c r="C195" s="469" t="s">
        <v>1288</v>
      </c>
      <c r="D195" s="469" t="s">
        <v>1551</v>
      </c>
      <c r="E195" s="469" t="s">
        <v>1905</v>
      </c>
      <c r="F195" s="469" t="s">
        <v>1927</v>
      </c>
      <c r="G195" s="469" t="s">
        <v>1877</v>
      </c>
      <c r="H195" s="469" t="s">
        <v>1800</v>
      </c>
      <c r="I195" s="469" t="s">
        <v>168</v>
      </c>
      <c r="J195" s="484" t="s">
        <v>109</v>
      </c>
      <c r="K195" s="485">
        <v>5521000</v>
      </c>
      <c r="L195" s="486">
        <v>0.5</v>
      </c>
      <c r="M195" s="469" t="s">
        <v>1634</v>
      </c>
      <c r="N195" s="469" t="s">
        <v>548</v>
      </c>
    </row>
    <row r="196" spans="1:14" ht="129" customHeight="1" x14ac:dyDescent="0.3">
      <c r="A196" s="487">
        <v>193</v>
      </c>
      <c r="B196" s="469" t="s">
        <v>549</v>
      </c>
      <c r="C196" s="469" t="s">
        <v>550</v>
      </c>
      <c r="D196" s="469" t="s">
        <v>551</v>
      </c>
      <c r="E196" s="469" t="s">
        <v>1905</v>
      </c>
      <c r="F196" s="469" t="s">
        <v>1908</v>
      </c>
      <c r="G196" s="472" t="s">
        <v>1869</v>
      </c>
      <c r="H196" s="472" t="s">
        <v>1801</v>
      </c>
      <c r="I196" s="471">
        <v>45397</v>
      </c>
      <c r="J196" s="484">
        <v>45945</v>
      </c>
      <c r="K196" s="485">
        <v>377164.3</v>
      </c>
      <c r="L196" s="486">
        <v>0.5</v>
      </c>
      <c r="M196" s="469" t="s">
        <v>533</v>
      </c>
      <c r="N196" s="469" t="s">
        <v>552</v>
      </c>
    </row>
    <row r="197" spans="1:14" ht="129" customHeight="1" x14ac:dyDescent="0.3">
      <c r="A197" s="487">
        <v>194</v>
      </c>
      <c r="B197" s="469" t="s">
        <v>553</v>
      </c>
      <c r="C197" s="469" t="s">
        <v>176</v>
      </c>
      <c r="D197" s="469" t="s">
        <v>1552</v>
      </c>
      <c r="E197" s="469" t="s">
        <v>1905</v>
      </c>
      <c r="F197" s="469" t="s">
        <v>1927</v>
      </c>
      <c r="G197" s="469" t="s">
        <v>1878</v>
      </c>
      <c r="H197" s="469" t="s">
        <v>555</v>
      </c>
      <c r="I197" s="469" t="s">
        <v>168</v>
      </c>
      <c r="J197" s="484" t="s">
        <v>109</v>
      </c>
      <c r="K197" s="485">
        <v>997999</v>
      </c>
      <c r="L197" s="486">
        <v>0.5</v>
      </c>
      <c r="M197" s="469" t="s">
        <v>489</v>
      </c>
      <c r="N197" s="469" t="s">
        <v>554</v>
      </c>
    </row>
    <row r="198" spans="1:14" ht="129" customHeight="1" x14ac:dyDescent="0.3">
      <c r="A198" s="487">
        <v>195</v>
      </c>
      <c r="B198" s="469" t="s">
        <v>556</v>
      </c>
      <c r="C198" s="469" t="s">
        <v>557</v>
      </c>
      <c r="D198" s="469" t="s">
        <v>1553</v>
      </c>
      <c r="E198" s="469" t="s">
        <v>1905</v>
      </c>
      <c r="F198" s="469" t="s">
        <v>1908</v>
      </c>
      <c r="G198" s="472" t="s">
        <v>1869</v>
      </c>
      <c r="H198" s="472" t="s">
        <v>1802</v>
      </c>
      <c r="I198" s="471">
        <v>45419</v>
      </c>
      <c r="J198" s="484">
        <v>45968</v>
      </c>
      <c r="K198" s="485">
        <v>467255.86</v>
      </c>
      <c r="L198" s="486">
        <v>0.5</v>
      </c>
      <c r="M198" s="469" t="s">
        <v>1644</v>
      </c>
      <c r="N198" s="469" t="s">
        <v>558</v>
      </c>
    </row>
    <row r="199" spans="1:14" ht="129" customHeight="1" x14ac:dyDescent="0.3">
      <c r="A199" s="487">
        <v>196</v>
      </c>
      <c r="B199" s="480" t="s">
        <v>559</v>
      </c>
      <c r="C199" s="480" t="s">
        <v>1376</v>
      </c>
      <c r="D199" s="480" t="s">
        <v>560</v>
      </c>
      <c r="E199" s="480" t="s">
        <v>1905</v>
      </c>
      <c r="F199" s="480" t="s">
        <v>1928</v>
      </c>
      <c r="G199" s="480" t="s">
        <v>1879</v>
      </c>
      <c r="H199" s="480" t="s">
        <v>1803</v>
      </c>
      <c r="I199" s="481">
        <v>45621</v>
      </c>
      <c r="J199" s="484">
        <v>47447</v>
      </c>
      <c r="K199" s="485">
        <v>15000000</v>
      </c>
      <c r="L199" s="486">
        <v>0.5</v>
      </c>
      <c r="M199" s="480" t="s">
        <v>429</v>
      </c>
      <c r="N199" s="480" t="s">
        <v>109</v>
      </c>
    </row>
    <row r="200" spans="1:14" ht="129" customHeight="1" x14ac:dyDescent="0.3">
      <c r="A200" s="487">
        <v>197</v>
      </c>
      <c r="B200" s="469" t="s">
        <v>561</v>
      </c>
      <c r="C200" s="469" t="s">
        <v>562</v>
      </c>
      <c r="D200" s="469" t="s">
        <v>1554</v>
      </c>
      <c r="E200" s="469" t="s">
        <v>1905</v>
      </c>
      <c r="F200" s="469" t="s">
        <v>1908</v>
      </c>
      <c r="G200" s="472" t="s">
        <v>1869</v>
      </c>
      <c r="H200" s="472" t="s">
        <v>1804</v>
      </c>
      <c r="I200" s="471">
        <v>45412</v>
      </c>
      <c r="J200" s="484">
        <v>45960</v>
      </c>
      <c r="K200" s="485">
        <v>276485.7</v>
      </c>
      <c r="L200" s="486">
        <v>0.5</v>
      </c>
      <c r="M200" s="469" t="s">
        <v>1625</v>
      </c>
      <c r="N200" s="469" t="s">
        <v>563</v>
      </c>
    </row>
    <row r="201" spans="1:14" ht="129" customHeight="1" x14ac:dyDescent="0.3">
      <c r="A201" s="487">
        <v>198</v>
      </c>
      <c r="B201" s="469" t="s">
        <v>564</v>
      </c>
      <c r="C201" s="469" t="s">
        <v>565</v>
      </c>
      <c r="D201" s="469" t="s">
        <v>1555</v>
      </c>
      <c r="E201" s="469" t="s">
        <v>1905</v>
      </c>
      <c r="F201" s="469" t="s">
        <v>1908</v>
      </c>
      <c r="G201" s="472" t="s">
        <v>1869</v>
      </c>
      <c r="H201" s="472" t="s">
        <v>1805</v>
      </c>
      <c r="I201" s="471">
        <v>45411</v>
      </c>
      <c r="J201" s="484">
        <v>45959</v>
      </c>
      <c r="K201" s="485">
        <v>400015.25</v>
      </c>
      <c r="L201" s="486">
        <v>0.5</v>
      </c>
      <c r="M201" s="469" t="s">
        <v>533</v>
      </c>
      <c r="N201" s="469" t="s">
        <v>320</v>
      </c>
    </row>
    <row r="202" spans="1:14" ht="129" customHeight="1" x14ac:dyDescent="0.3">
      <c r="A202" s="487">
        <v>199</v>
      </c>
      <c r="B202" s="469" t="s">
        <v>566</v>
      </c>
      <c r="C202" s="469" t="s">
        <v>1302</v>
      </c>
      <c r="D202" s="469" t="s">
        <v>1556</v>
      </c>
      <c r="E202" s="469" t="s">
        <v>1905</v>
      </c>
      <c r="F202" s="469" t="s">
        <v>1927</v>
      </c>
      <c r="G202" s="469" t="s">
        <v>1880</v>
      </c>
      <c r="H202" s="469" t="s">
        <v>1806</v>
      </c>
      <c r="I202" s="469" t="s">
        <v>168</v>
      </c>
      <c r="J202" s="484" t="s">
        <v>109</v>
      </c>
      <c r="K202" s="485">
        <v>1166000</v>
      </c>
      <c r="L202" s="486">
        <v>0.5</v>
      </c>
      <c r="M202" s="469" t="s">
        <v>1645</v>
      </c>
      <c r="N202" s="469" t="s">
        <v>244</v>
      </c>
    </row>
    <row r="203" spans="1:14" ht="129" customHeight="1" x14ac:dyDescent="0.3">
      <c r="A203" s="487">
        <v>200</v>
      </c>
      <c r="B203" s="469" t="s">
        <v>567</v>
      </c>
      <c r="C203" s="469" t="s">
        <v>1296</v>
      </c>
      <c r="D203" s="469" t="s">
        <v>1557</v>
      </c>
      <c r="E203" s="469" t="s">
        <v>1905</v>
      </c>
      <c r="F203" s="469" t="s">
        <v>1927</v>
      </c>
      <c r="G203" s="469" t="s">
        <v>1881</v>
      </c>
      <c r="H203" s="469" t="s">
        <v>1807</v>
      </c>
      <c r="I203" s="469" t="s">
        <v>168</v>
      </c>
      <c r="J203" s="484" t="s">
        <v>109</v>
      </c>
      <c r="K203" s="485">
        <v>2192000</v>
      </c>
      <c r="L203" s="486">
        <v>0.5</v>
      </c>
      <c r="M203" s="469" t="s">
        <v>1643</v>
      </c>
      <c r="N203" s="469" t="s">
        <v>225</v>
      </c>
    </row>
    <row r="204" spans="1:14" ht="129" customHeight="1" x14ac:dyDescent="0.3">
      <c r="A204" s="487">
        <v>201</v>
      </c>
      <c r="B204" s="469" t="s">
        <v>568</v>
      </c>
      <c r="C204" s="469" t="s">
        <v>1377</v>
      </c>
      <c r="D204" s="469" t="s">
        <v>1558</v>
      </c>
      <c r="E204" s="469" t="s">
        <v>1905</v>
      </c>
      <c r="F204" s="469" t="s">
        <v>1927</v>
      </c>
      <c r="G204" s="469" t="s">
        <v>1882</v>
      </c>
      <c r="H204" s="469" t="s">
        <v>1808</v>
      </c>
      <c r="I204" s="469" t="s">
        <v>168</v>
      </c>
      <c r="J204" s="484" t="s">
        <v>109</v>
      </c>
      <c r="K204" s="485">
        <v>11839000</v>
      </c>
      <c r="L204" s="486">
        <v>0.5</v>
      </c>
      <c r="M204" s="469" t="s">
        <v>1644</v>
      </c>
      <c r="N204" s="469" t="s">
        <v>327</v>
      </c>
    </row>
    <row r="205" spans="1:14" ht="129" customHeight="1" x14ac:dyDescent="0.3">
      <c r="A205" s="487">
        <v>202</v>
      </c>
      <c r="B205" s="469" t="s">
        <v>569</v>
      </c>
      <c r="C205" s="469" t="s">
        <v>570</v>
      </c>
      <c r="D205" s="469" t="s">
        <v>571</v>
      </c>
      <c r="E205" s="469" t="s">
        <v>1905</v>
      </c>
      <c r="F205" s="469" t="s">
        <v>1908</v>
      </c>
      <c r="G205" s="472" t="s">
        <v>1869</v>
      </c>
      <c r="H205" s="472" t="s">
        <v>1786</v>
      </c>
      <c r="I205" s="471">
        <v>45418</v>
      </c>
      <c r="J205" s="484">
        <v>45967</v>
      </c>
      <c r="K205" s="485">
        <v>408589.72</v>
      </c>
      <c r="L205" s="486">
        <v>0.5</v>
      </c>
      <c r="M205" s="469" t="s">
        <v>1644</v>
      </c>
      <c r="N205" s="469" t="s">
        <v>572</v>
      </c>
    </row>
    <row r="206" spans="1:14" ht="129" customHeight="1" x14ac:dyDescent="0.3">
      <c r="A206" s="487">
        <v>203</v>
      </c>
      <c r="B206" s="469" t="s">
        <v>573</v>
      </c>
      <c r="C206" s="469" t="s">
        <v>1294</v>
      </c>
      <c r="D206" s="469" t="s">
        <v>1559</v>
      </c>
      <c r="E206" s="469" t="s">
        <v>1905</v>
      </c>
      <c r="F206" s="469" t="s">
        <v>1927</v>
      </c>
      <c r="G206" s="469" t="s">
        <v>1883</v>
      </c>
      <c r="H206" s="469" t="s">
        <v>1809</v>
      </c>
      <c r="I206" s="469" t="s">
        <v>168</v>
      </c>
      <c r="J206" s="484" t="s">
        <v>109</v>
      </c>
      <c r="K206" s="485">
        <v>911000</v>
      </c>
      <c r="L206" s="486">
        <v>0.5</v>
      </c>
      <c r="M206" s="469" t="s">
        <v>1640</v>
      </c>
      <c r="N206" s="469" t="s">
        <v>216</v>
      </c>
    </row>
    <row r="207" spans="1:14" ht="129" customHeight="1" x14ac:dyDescent="0.3">
      <c r="A207" s="487">
        <v>204</v>
      </c>
      <c r="B207" s="469" t="s">
        <v>574</v>
      </c>
      <c r="C207" s="469" t="s">
        <v>575</v>
      </c>
      <c r="D207" s="469" t="s">
        <v>1560</v>
      </c>
      <c r="E207" s="469" t="s">
        <v>1905</v>
      </c>
      <c r="F207" s="469" t="s">
        <v>1908</v>
      </c>
      <c r="G207" s="472" t="s">
        <v>1884</v>
      </c>
      <c r="H207" s="472" t="s">
        <v>1810</v>
      </c>
      <c r="I207" s="471">
        <v>45307</v>
      </c>
      <c r="J207" s="484">
        <v>46403</v>
      </c>
      <c r="K207" s="485">
        <v>38480630.039999999</v>
      </c>
      <c r="L207" s="486">
        <v>0.5</v>
      </c>
      <c r="M207" s="469" t="s">
        <v>429</v>
      </c>
      <c r="N207" s="469" t="s">
        <v>576</v>
      </c>
    </row>
    <row r="208" spans="1:14" ht="129" customHeight="1" x14ac:dyDescent="0.3">
      <c r="A208" s="487">
        <v>205</v>
      </c>
      <c r="B208" s="469" t="s">
        <v>577</v>
      </c>
      <c r="C208" s="469" t="s">
        <v>578</v>
      </c>
      <c r="D208" s="469" t="s">
        <v>1561</v>
      </c>
      <c r="E208" s="469" t="s">
        <v>1905</v>
      </c>
      <c r="F208" s="469" t="s">
        <v>1908</v>
      </c>
      <c r="G208" s="472" t="s">
        <v>1869</v>
      </c>
      <c r="H208" s="472" t="s">
        <v>1811</v>
      </c>
      <c r="I208" s="471">
        <v>45427</v>
      </c>
      <c r="J208" s="484">
        <v>45976</v>
      </c>
      <c r="K208" s="485">
        <v>464421.09</v>
      </c>
      <c r="L208" s="486">
        <v>0.5</v>
      </c>
      <c r="M208" s="469" t="s">
        <v>1642</v>
      </c>
      <c r="N208" s="469" t="s">
        <v>579</v>
      </c>
    </row>
    <row r="209" spans="1:14" ht="129" customHeight="1" x14ac:dyDescent="0.3">
      <c r="A209" s="487">
        <v>206</v>
      </c>
      <c r="B209" s="469" t="s">
        <v>580</v>
      </c>
      <c r="C209" s="469" t="s">
        <v>581</v>
      </c>
      <c r="D209" s="469" t="s">
        <v>1562</v>
      </c>
      <c r="E209" s="469" t="s">
        <v>1905</v>
      </c>
      <c r="F209" s="469" t="s">
        <v>1908</v>
      </c>
      <c r="G209" s="472" t="s">
        <v>1869</v>
      </c>
      <c r="H209" s="472" t="s">
        <v>1770</v>
      </c>
      <c r="I209" s="471">
        <v>45474</v>
      </c>
      <c r="J209" s="484">
        <v>46023</v>
      </c>
      <c r="K209" s="485">
        <v>424999.93</v>
      </c>
      <c r="L209" s="486">
        <v>0.5</v>
      </c>
      <c r="M209" s="469" t="s">
        <v>1628</v>
      </c>
      <c r="N209" s="469" t="s">
        <v>582</v>
      </c>
    </row>
    <row r="210" spans="1:14" ht="129" customHeight="1" x14ac:dyDescent="0.3">
      <c r="A210" s="487">
        <v>207</v>
      </c>
      <c r="B210" s="469" t="s">
        <v>583</v>
      </c>
      <c r="C210" s="469" t="s">
        <v>584</v>
      </c>
      <c r="D210" s="469" t="s">
        <v>1563</v>
      </c>
      <c r="E210" s="469" t="s">
        <v>1906</v>
      </c>
      <c r="F210" s="469" t="s">
        <v>1909</v>
      </c>
      <c r="G210" s="472" t="s">
        <v>1852</v>
      </c>
      <c r="H210" s="472" t="s">
        <v>1812</v>
      </c>
      <c r="I210" s="469" t="s">
        <v>168</v>
      </c>
      <c r="J210" s="484" t="s">
        <v>109</v>
      </c>
      <c r="K210" s="485">
        <v>3113599.99</v>
      </c>
      <c r="L210" s="486">
        <v>0.5</v>
      </c>
      <c r="M210" s="469" t="s">
        <v>1646</v>
      </c>
      <c r="N210" s="469" t="s">
        <v>585</v>
      </c>
    </row>
    <row r="211" spans="1:14" ht="129" customHeight="1" x14ac:dyDescent="0.3">
      <c r="A211" s="487">
        <v>208</v>
      </c>
      <c r="B211" s="469" t="s">
        <v>586</v>
      </c>
      <c r="C211" s="469" t="s">
        <v>587</v>
      </c>
      <c r="D211" s="469" t="s">
        <v>1564</v>
      </c>
      <c r="E211" s="469" t="s">
        <v>1905</v>
      </c>
      <c r="F211" s="469" t="s">
        <v>1908</v>
      </c>
      <c r="G211" s="472" t="s">
        <v>1869</v>
      </c>
      <c r="H211" s="472" t="s">
        <v>1789</v>
      </c>
      <c r="I211" s="471">
        <v>45432</v>
      </c>
      <c r="J211" s="484">
        <v>45981</v>
      </c>
      <c r="K211" s="485">
        <v>419999.08</v>
      </c>
      <c r="L211" s="486">
        <v>0.5</v>
      </c>
      <c r="M211" s="469" t="s">
        <v>533</v>
      </c>
      <c r="N211" s="469" t="s">
        <v>588</v>
      </c>
    </row>
    <row r="212" spans="1:14" ht="129" customHeight="1" x14ac:dyDescent="0.3">
      <c r="A212" s="487">
        <v>209</v>
      </c>
      <c r="B212" s="469" t="s">
        <v>589</v>
      </c>
      <c r="C212" s="469" t="s">
        <v>1378</v>
      </c>
      <c r="D212" s="469" t="s">
        <v>1565</v>
      </c>
      <c r="E212" s="469" t="s">
        <v>1906</v>
      </c>
      <c r="F212" s="469" t="s">
        <v>1909</v>
      </c>
      <c r="G212" s="472" t="s">
        <v>1852</v>
      </c>
      <c r="H212" s="472" t="s">
        <v>1813</v>
      </c>
      <c r="I212" s="469" t="s">
        <v>168</v>
      </c>
      <c r="J212" s="484" t="s">
        <v>109</v>
      </c>
      <c r="K212" s="485">
        <v>3113406</v>
      </c>
      <c r="L212" s="486">
        <v>0.5</v>
      </c>
      <c r="M212" s="469" t="s">
        <v>1627</v>
      </c>
      <c r="N212" s="469" t="s">
        <v>590</v>
      </c>
    </row>
    <row r="213" spans="1:14" ht="129" customHeight="1" x14ac:dyDescent="0.3">
      <c r="A213" s="487">
        <v>210</v>
      </c>
      <c r="B213" s="469" t="s">
        <v>591</v>
      </c>
      <c r="C213" s="469" t="s">
        <v>592</v>
      </c>
      <c r="D213" s="469" t="s">
        <v>1566</v>
      </c>
      <c r="E213" s="469" t="s">
        <v>1905</v>
      </c>
      <c r="F213" s="469" t="s">
        <v>1908</v>
      </c>
      <c r="G213" s="472" t="s">
        <v>1869</v>
      </c>
      <c r="H213" s="472" t="s">
        <v>1814</v>
      </c>
      <c r="I213" s="471">
        <v>45474</v>
      </c>
      <c r="J213" s="484">
        <v>46023</v>
      </c>
      <c r="K213" s="485">
        <v>482092.78</v>
      </c>
      <c r="L213" s="486">
        <v>0.5</v>
      </c>
      <c r="M213" s="469" t="s">
        <v>1624</v>
      </c>
      <c r="N213" s="469" t="s">
        <v>593</v>
      </c>
    </row>
    <row r="214" spans="1:14" ht="129" customHeight="1" x14ac:dyDescent="0.3">
      <c r="A214" s="487">
        <v>211</v>
      </c>
      <c r="B214" s="469" t="s">
        <v>594</v>
      </c>
      <c r="C214" s="469" t="s">
        <v>595</v>
      </c>
      <c r="D214" s="469" t="s">
        <v>1567</v>
      </c>
      <c r="E214" s="469" t="s">
        <v>1905</v>
      </c>
      <c r="F214" s="469" t="s">
        <v>1908</v>
      </c>
      <c r="G214" s="472" t="s">
        <v>1869</v>
      </c>
      <c r="H214" s="472" t="s">
        <v>1815</v>
      </c>
      <c r="I214" s="471">
        <v>45432</v>
      </c>
      <c r="J214" s="484">
        <v>45981</v>
      </c>
      <c r="K214" s="485">
        <v>444320.95</v>
      </c>
      <c r="L214" s="486">
        <v>0.5</v>
      </c>
      <c r="M214" s="469" t="s">
        <v>533</v>
      </c>
      <c r="N214" s="469" t="s">
        <v>198</v>
      </c>
    </row>
    <row r="215" spans="1:14" ht="129" customHeight="1" x14ac:dyDescent="0.3">
      <c r="A215" s="487">
        <v>212</v>
      </c>
      <c r="B215" s="469" t="s">
        <v>596</v>
      </c>
      <c r="C215" s="469" t="s">
        <v>597</v>
      </c>
      <c r="D215" s="469" t="s">
        <v>1568</v>
      </c>
      <c r="E215" s="469" t="s">
        <v>1905</v>
      </c>
      <c r="F215" s="469" t="s">
        <v>1908</v>
      </c>
      <c r="G215" s="472" t="s">
        <v>1869</v>
      </c>
      <c r="H215" s="472" t="s">
        <v>1816</v>
      </c>
      <c r="I215" s="471">
        <v>45477</v>
      </c>
      <c r="J215" s="484">
        <v>46026</v>
      </c>
      <c r="K215" s="485">
        <v>419137.73</v>
      </c>
      <c r="L215" s="486">
        <v>0.5</v>
      </c>
      <c r="M215" s="469" t="s">
        <v>1627</v>
      </c>
      <c r="N215" s="469" t="s">
        <v>149</v>
      </c>
    </row>
    <row r="216" spans="1:14" ht="129" customHeight="1" x14ac:dyDescent="0.3">
      <c r="A216" s="487">
        <v>213</v>
      </c>
      <c r="B216" s="469" t="s">
        <v>598</v>
      </c>
      <c r="C216" s="469" t="s">
        <v>599</v>
      </c>
      <c r="D216" s="469" t="s">
        <v>1569</v>
      </c>
      <c r="E216" s="469" t="s">
        <v>1905</v>
      </c>
      <c r="F216" s="469" t="s">
        <v>1908</v>
      </c>
      <c r="G216" s="472" t="s">
        <v>1869</v>
      </c>
      <c r="H216" s="472" t="s">
        <v>1816</v>
      </c>
      <c r="I216" s="471">
        <v>45481</v>
      </c>
      <c r="J216" s="484">
        <v>46030</v>
      </c>
      <c r="K216" s="485">
        <v>292844.02</v>
      </c>
      <c r="L216" s="486">
        <v>0.5</v>
      </c>
      <c r="M216" s="469" t="s">
        <v>1645</v>
      </c>
      <c r="N216" s="469" t="s">
        <v>600</v>
      </c>
    </row>
    <row r="217" spans="1:14" ht="129" customHeight="1" x14ac:dyDescent="0.3">
      <c r="A217" s="487">
        <v>214</v>
      </c>
      <c r="B217" s="469" t="s">
        <v>601</v>
      </c>
      <c r="C217" s="469" t="s">
        <v>602</v>
      </c>
      <c r="D217" s="469" t="s">
        <v>1570</v>
      </c>
      <c r="E217" s="469" t="s">
        <v>1905</v>
      </c>
      <c r="F217" s="469" t="s">
        <v>1908</v>
      </c>
      <c r="G217" s="472" t="s">
        <v>1869</v>
      </c>
      <c r="H217" s="472" t="s">
        <v>1699</v>
      </c>
      <c r="I217" s="471">
        <v>45468</v>
      </c>
      <c r="J217" s="484">
        <v>46016</v>
      </c>
      <c r="K217" s="485">
        <v>423628.95</v>
      </c>
      <c r="L217" s="486">
        <v>0.5</v>
      </c>
      <c r="M217" s="469" t="s">
        <v>508</v>
      </c>
      <c r="N217" s="469" t="s">
        <v>123</v>
      </c>
    </row>
    <row r="218" spans="1:14" ht="129" customHeight="1" x14ac:dyDescent="0.3">
      <c r="A218" s="487">
        <v>215</v>
      </c>
      <c r="B218" s="469" t="s">
        <v>603</v>
      </c>
      <c r="C218" s="469" t="s">
        <v>604</v>
      </c>
      <c r="D218" s="469" t="s">
        <v>1571</v>
      </c>
      <c r="E218" s="469" t="s">
        <v>1905</v>
      </c>
      <c r="F218" s="469" t="s">
        <v>1908</v>
      </c>
      <c r="G218" s="472" t="s">
        <v>1869</v>
      </c>
      <c r="H218" s="472" t="s">
        <v>1770</v>
      </c>
      <c r="I218" s="471">
        <v>45464</v>
      </c>
      <c r="J218" s="484">
        <v>46012</v>
      </c>
      <c r="K218" s="485">
        <v>329142.7</v>
      </c>
      <c r="L218" s="486">
        <v>0.5</v>
      </c>
      <c r="M218" s="469" t="s">
        <v>508</v>
      </c>
      <c r="N218" s="469" t="s">
        <v>605</v>
      </c>
    </row>
    <row r="219" spans="1:14" ht="129" customHeight="1" x14ac:dyDescent="0.3">
      <c r="A219" s="487">
        <v>216</v>
      </c>
      <c r="B219" s="469" t="s">
        <v>606</v>
      </c>
      <c r="C219" s="469" t="s">
        <v>607</v>
      </c>
      <c r="D219" s="469" t="s">
        <v>608</v>
      </c>
      <c r="E219" s="469" t="s">
        <v>1905</v>
      </c>
      <c r="F219" s="469" t="s">
        <v>1908</v>
      </c>
      <c r="G219" s="472" t="s">
        <v>1869</v>
      </c>
      <c r="H219" s="472" t="s">
        <v>1737</v>
      </c>
      <c r="I219" s="471">
        <v>45462</v>
      </c>
      <c r="J219" s="484">
        <v>46010</v>
      </c>
      <c r="K219" s="485">
        <v>411246.25999999995</v>
      </c>
      <c r="L219" s="486">
        <v>0.5</v>
      </c>
      <c r="M219" s="469" t="s">
        <v>1644</v>
      </c>
      <c r="N219" s="469" t="s">
        <v>609</v>
      </c>
    </row>
    <row r="220" spans="1:14" ht="129" customHeight="1" x14ac:dyDescent="0.3">
      <c r="A220" s="487">
        <v>217</v>
      </c>
      <c r="B220" s="469" t="s">
        <v>610</v>
      </c>
      <c r="C220" s="469" t="s">
        <v>1379</v>
      </c>
      <c r="D220" s="469" t="s">
        <v>1572</v>
      </c>
      <c r="E220" s="469" t="s">
        <v>1905</v>
      </c>
      <c r="F220" s="469" t="s">
        <v>1929</v>
      </c>
      <c r="G220" s="472" t="s">
        <v>1885</v>
      </c>
      <c r="H220" s="472" t="s">
        <v>1817</v>
      </c>
      <c r="I220" s="471">
        <v>45432</v>
      </c>
      <c r="J220" s="484">
        <v>46346</v>
      </c>
      <c r="K220" s="485">
        <v>2800000</v>
      </c>
      <c r="L220" s="486">
        <v>0.5</v>
      </c>
      <c r="M220" s="469" t="s">
        <v>429</v>
      </c>
      <c r="N220" s="469" t="s">
        <v>109</v>
      </c>
    </row>
    <row r="221" spans="1:14" ht="129" customHeight="1" x14ac:dyDescent="0.3">
      <c r="A221" s="487">
        <v>218</v>
      </c>
      <c r="B221" s="469" t="s">
        <v>611</v>
      </c>
      <c r="C221" s="469" t="s">
        <v>227</v>
      </c>
      <c r="D221" s="469" t="s">
        <v>1573</v>
      </c>
      <c r="E221" s="469" t="s">
        <v>1905</v>
      </c>
      <c r="F221" s="469" t="s">
        <v>1927</v>
      </c>
      <c r="G221" s="469" t="s">
        <v>1886</v>
      </c>
      <c r="H221" s="469" t="s">
        <v>1818</v>
      </c>
      <c r="I221" s="469" t="s">
        <v>168</v>
      </c>
      <c r="J221" s="484" t="s">
        <v>109</v>
      </c>
      <c r="K221" s="485">
        <v>4381812.7</v>
      </c>
      <c r="L221" s="486">
        <v>0.5</v>
      </c>
      <c r="M221" s="469" t="s">
        <v>508</v>
      </c>
      <c r="N221" s="469" t="s">
        <v>612</v>
      </c>
    </row>
    <row r="222" spans="1:14" ht="129" customHeight="1" x14ac:dyDescent="0.3">
      <c r="A222" s="487">
        <v>219</v>
      </c>
      <c r="B222" s="469" t="s">
        <v>613</v>
      </c>
      <c r="C222" s="469" t="s">
        <v>614</v>
      </c>
      <c r="D222" s="469" t="s">
        <v>1574</v>
      </c>
      <c r="E222" s="469" t="s">
        <v>1905</v>
      </c>
      <c r="F222" s="469" t="s">
        <v>1908</v>
      </c>
      <c r="G222" s="472" t="s">
        <v>1869</v>
      </c>
      <c r="H222" s="472" t="s">
        <v>1804</v>
      </c>
      <c r="I222" s="471">
        <v>45474</v>
      </c>
      <c r="J222" s="484">
        <v>46023</v>
      </c>
      <c r="K222" s="485">
        <v>451861.63</v>
      </c>
      <c r="L222" s="486">
        <v>0.5</v>
      </c>
      <c r="M222" s="469" t="s">
        <v>1646</v>
      </c>
      <c r="N222" s="469" t="s">
        <v>420</v>
      </c>
    </row>
    <row r="223" spans="1:14" ht="129" customHeight="1" x14ac:dyDescent="0.3">
      <c r="A223" s="487">
        <v>220</v>
      </c>
      <c r="B223" s="469" t="s">
        <v>615</v>
      </c>
      <c r="C223" s="469" t="s">
        <v>212</v>
      </c>
      <c r="D223" s="469" t="s">
        <v>1575</v>
      </c>
      <c r="E223" s="469" t="s">
        <v>1905</v>
      </c>
      <c r="F223" s="469" t="s">
        <v>1927</v>
      </c>
      <c r="G223" s="469" t="s">
        <v>1887</v>
      </c>
      <c r="H223" s="469" t="s">
        <v>1819</v>
      </c>
      <c r="I223" s="469" t="s">
        <v>168</v>
      </c>
      <c r="J223" s="484" t="s">
        <v>109</v>
      </c>
      <c r="K223" s="485">
        <v>3784000</v>
      </c>
      <c r="L223" s="486">
        <v>0.5</v>
      </c>
      <c r="M223" s="469" t="s">
        <v>1635</v>
      </c>
      <c r="N223" s="469" t="s">
        <v>616</v>
      </c>
    </row>
    <row r="224" spans="1:14" ht="129" customHeight="1" x14ac:dyDescent="0.3">
      <c r="A224" s="487">
        <v>221</v>
      </c>
      <c r="B224" s="469" t="s">
        <v>617</v>
      </c>
      <c r="C224" s="469" t="s">
        <v>618</v>
      </c>
      <c r="D224" s="469" t="s">
        <v>1576</v>
      </c>
      <c r="E224" s="469" t="s">
        <v>1905</v>
      </c>
      <c r="F224" s="469" t="s">
        <v>1908</v>
      </c>
      <c r="G224" s="472" t="s">
        <v>1869</v>
      </c>
      <c r="H224" s="472" t="s">
        <v>1820</v>
      </c>
      <c r="I224" s="471">
        <v>45537</v>
      </c>
      <c r="J224" s="484">
        <v>46083</v>
      </c>
      <c r="K224" s="485">
        <v>429992</v>
      </c>
      <c r="L224" s="486">
        <v>0.5</v>
      </c>
      <c r="M224" s="469" t="s">
        <v>1645</v>
      </c>
      <c r="N224" s="469" t="s">
        <v>447</v>
      </c>
    </row>
    <row r="225" spans="1:14" ht="129" customHeight="1" x14ac:dyDescent="0.3">
      <c r="A225" s="487">
        <v>222</v>
      </c>
      <c r="B225" s="469" t="s">
        <v>619</v>
      </c>
      <c r="C225" s="469" t="s">
        <v>1380</v>
      </c>
      <c r="D225" s="469" t="s">
        <v>1577</v>
      </c>
      <c r="E225" s="469" t="s">
        <v>1905</v>
      </c>
      <c r="F225" s="469" t="s">
        <v>1927</v>
      </c>
      <c r="G225" s="469" t="s">
        <v>1888</v>
      </c>
      <c r="H225" s="469" t="s">
        <v>1821</v>
      </c>
      <c r="I225" s="469" t="s">
        <v>168</v>
      </c>
      <c r="J225" s="484" t="s">
        <v>109</v>
      </c>
      <c r="K225" s="485">
        <v>1998983.41</v>
      </c>
      <c r="L225" s="486">
        <v>0.5</v>
      </c>
      <c r="M225" s="469" t="s">
        <v>1642</v>
      </c>
      <c r="N225" s="469" t="s">
        <v>620</v>
      </c>
    </row>
    <row r="226" spans="1:14" ht="129" customHeight="1" x14ac:dyDescent="0.3">
      <c r="A226" s="487">
        <v>223</v>
      </c>
      <c r="B226" s="469" t="s">
        <v>621</v>
      </c>
      <c r="C226" s="469" t="s">
        <v>622</v>
      </c>
      <c r="D226" s="469" t="s">
        <v>1578</v>
      </c>
      <c r="E226" s="469" t="s">
        <v>1905</v>
      </c>
      <c r="F226" s="469" t="s">
        <v>1908</v>
      </c>
      <c r="G226" s="472" t="s">
        <v>1869</v>
      </c>
      <c r="H226" s="472" t="s">
        <v>1804</v>
      </c>
      <c r="I226" s="471">
        <v>45617</v>
      </c>
      <c r="J226" s="484">
        <v>46163</v>
      </c>
      <c r="K226" s="485">
        <v>472967.37</v>
      </c>
      <c r="L226" s="486">
        <v>0.5</v>
      </c>
      <c r="M226" s="469" t="s">
        <v>1624</v>
      </c>
      <c r="N226" s="469" t="s">
        <v>623</v>
      </c>
    </row>
    <row r="227" spans="1:14" ht="129" customHeight="1" x14ac:dyDescent="0.3">
      <c r="A227" s="487">
        <v>224</v>
      </c>
      <c r="B227" s="469" t="s">
        <v>624</v>
      </c>
      <c r="C227" s="469" t="s">
        <v>625</v>
      </c>
      <c r="D227" s="469" t="s">
        <v>1579</v>
      </c>
      <c r="E227" s="469" t="s">
        <v>1905</v>
      </c>
      <c r="F227" s="469" t="s">
        <v>1908</v>
      </c>
      <c r="G227" s="472" t="s">
        <v>1869</v>
      </c>
      <c r="H227" s="472" t="s">
        <v>1770</v>
      </c>
      <c r="I227" s="471">
        <v>45460</v>
      </c>
      <c r="J227" s="484">
        <v>46008</v>
      </c>
      <c r="K227" s="485">
        <v>377632.44</v>
      </c>
      <c r="L227" s="486">
        <v>0.5</v>
      </c>
      <c r="M227" s="469" t="s">
        <v>1644</v>
      </c>
      <c r="N227" s="469" t="s">
        <v>626</v>
      </c>
    </row>
    <row r="228" spans="1:14" ht="129" customHeight="1" x14ac:dyDescent="0.3">
      <c r="A228" s="487">
        <v>225</v>
      </c>
      <c r="B228" s="469" t="s">
        <v>627</v>
      </c>
      <c r="C228" s="469" t="s">
        <v>628</v>
      </c>
      <c r="D228" s="469" t="s">
        <v>1580</v>
      </c>
      <c r="E228" s="469" t="s">
        <v>1905</v>
      </c>
      <c r="F228" s="469" t="s">
        <v>1908</v>
      </c>
      <c r="G228" s="472" t="s">
        <v>1869</v>
      </c>
      <c r="H228" s="472" t="s">
        <v>1822</v>
      </c>
      <c r="I228" s="471">
        <v>45474</v>
      </c>
      <c r="J228" s="484">
        <v>46023</v>
      </c>
      <c r="K228" s="485">
        <v>484916.29</v>
      </c>
      <c r="L228" s="486">
        <v>0.5</v>
      </c>
      <c r="M228" s="469" t="s">
        <v>1644</v>
      </c>
      <c r="N228" s="469" t="s">
        <v>629</v>
      </c>
    </row>
    <row r="229" spans="1:14" ht="129" customHeight="1" x14ac:dyDescent="0.3">
      <c r="A229" s="487">
        <v>226</v>
      </c>
      <c r="B229" s="469" t="s">
        <v>630</v>
      </c>
      <c r="C229" s="469" t="s">
        <v>1381</v>
      </c>
      <c r="D229" s="469" t="s">
        <v>631</v>
      </c>
      <c r="E229" s="469" t="s">
        <v>1905</v>
      </c>
      <c r="F229" s="469" t="s">
        <v>1927</v>
      </c>
      <c r="G229" s="469" t="s">
        <v>1889</v>
      </c>
      <c r="H229" s="469" t="s">
        <v>1823</v>
      </c>
      <c r="I229" s="469" t="s">
        <v>168</v>
      </c>
      <c r="J229" s="484" t="s">
        <v>109</v>
      </c>
      <c r="K229" s="485">
        <v>1771872.28</v>
      </c>
      <c r="L229" s="486">
        <v>0.5</v>
      </c>
      <c r="M229" s="469" t="s">
        <v>1638</v>
      </c>
      <c r="N229" s="469" t="s">
        <v>632</v>
      </c>
    </row>
    <row r="230" spans="1:14" ht="129" customHeight="1" x14ac:dyDescent="0.3">
      <c r="A230" s="487">
        <v>227</v>
      </c>
      <c r="B230" s="469" t="s">
        <v>633</v>
      </c>
      <c r="C230" s="469" t="s">
        <v>1379</v>
      </c>
      <c r="D230" s="469" t="s">
        <v>1581</v>
      </c>
      <c r="E230" s="469" t="s">
        <v>1905</v>
      </c>
      <c r="F230" s="469" t="s">
        <v>1929</v>
      </c>
      <c r="G230" s="472" t="s">
        <v>1890</v>
      </c>
      <c r="H230" s="472" t="s">
        <v>1751</v>
      </c>
      <c r="I230" s="471">
        <v>45432</v>
      </c>
      <c r="J230" s="484">
        <v>46346</v>
      </c>
      <c r="K230" s="485">
        <v>1200000</v>
      </c>
      <c r="L230" s="486">
        <v>0.5</v>
      </c>
      <c r="M230" s="469" t="s">
        <v>429</v>
      </c>
      <c r="N230" s="469" t="s">
        <v>109</v>
      </c>
    </row>
    <row r="231" spans="1:14" ht="129" customHeight="1" x14ac:dyDescent="0.3">
      <c r="A231" s="487">
        <v>228</v>
      </c>
      <c r="B231" s="469" t="s">
        <v>634</v>
      </c>
      <c r="C231" s="469" t="s">
        <v>635</v>
      </c>
      <c r="D231" s="469" t="s">
        <v>1582</v>
      </c>
      <c r="E231" s="469" t="s">
        <v>1905</v>
      </c>
      <c r="F231" s="469" t="s">
        <v>1908</v>
      </c>
      <c r="G231" s="472" t="s">
        <v>1869</v>
      </c>
      <c r="H231" s="469" t="s">
        <v>1824</v>
      </c>
      <c r="I231" s="471">
        <v>45554</v>
      </c>
      <c r="J231" s="484">
        <v>46100</v>
      </c>
      <c r="K231" s="485">
        <v>474241.62</v>
      </c>
      <c r="L231" s="486">
        <v>0.5</v>
      </c>
      <c r="M231" s="469" t="s">
        <v>1624</v>
      </c>
      <c r="N231" s="469" t="s">
        <v>636</v>
      </c>
    </row>
    <row r="232" spans="1:14" ht="129" customHeight="1" x14ac:dyDescent="0.3">
      <c r="A232" s="487">
        <v>229</v>
      </c>
      <c r="B232" s="469" t="s">
        <v>637</v>
      </c>
      <c r="C232" s="469" t="s">
        <v>638</v>
      </c>
      <c r="D232" s="469" t="s">
        <v>1583</v>
      </c>
      <c r="E232" s="469" t="s">
        <v>1905</v>
      </c>
      <c r="F232" s="469" t="s">
        <v>1908</v>
      </c>
      <c r="G232" s="472" t="s">
        <v>1869</v>
      </c>
      <c r="H232" s="469" t="s">
        <v>1737</v>
      </c>
      <c r="I232" s="471">
        <v>45566</v>
      </c>
      <c r="J232" s="484">
        <v>46113</v>
      </c>
      <c r="K232" s="485">
        <v>580000</v>
      </c>
      <c r="L232" s="486">
        <v>0.5</v>
      </c>
      <c r="M232" s="469" t="s">
        <v>1629</v>
      </c>
      <c r="N232" s="469" t="s">
        <v>639</v>
      </c>
    </row>
    <row r="233" spans="1:14" ht="129" customHeight="1" x14ac:dyDescent="0.3">
      <c r="A233" s="487">
        <v>230</v>
      </c>
      <c r="B233" s="469" t="s">
        <v>640</v>
      </c>
      <c r="C233" s="469" t="s">
        <v>1300</v>
      </c>
      <c r="D233" s="469" t="s">
        <v>1584</v>
      </c>
      <c r="E233" s="469" t="s">
        <v>1905</v>
      </c>
      <c r="F233" s="469" t="s">
        <v>1927</v>
      </c>
      <c r="G233" s="469" t="s">
        <v>1891</v>
      </c>
      <c r="H233" s="469" t="s">
        <v>1825</v>
      </c>
      <c r="I233" s="469" t="s">
        <v>168</v>
      </c>
      <c r="J233" s="484" t="s">
        <v>109</v>
      </c>
      <c r="K233" s="485">
        <v>5611995.9199999999</v>
      </c>
      <c r="L233" s="486">
        <v>0.5</v>
      </c>
      <c r="M233" s="469" t="s">
        <v>533</v>
      </c>
      <c r="N233" s="469" t="s">
        <v>198</v>
      </c>
    </row>
    <row r="234" spans="1:14" ht="129" customHeight="1" x14ac:dyDescent="0.3">
      <c r="A234" s="487">
        <v>231</v>
      </c>
      <c r="B234" s="469" t="s">
        <v>641</v>
      </c>
      <c r="C234" s="469" t="s">
        <v>642</v>
      </c>
      <c r="D234" s="469" t="s">
        <v>1585</v>
      </c>
      <c r="E234" s="469" t="s">
        <v>1905</v>
      </c>
      <c r="F234" s="469" t="s">
        <v>1908</v>
      </c>
      <c r="G234" s="472" t="s">
        <v>1869</v>
      </c>
      <c r="H234" s="470" t="s">
        <v>1804</v>
      </c>
      <c r="I234" s="481">
        <v>45600</v>
      </c>
      <c r="J234" s="484">
        <v>46146</v>
      </c>
      <c r="K234" s="485">
        <v>459999.1</v>
      </c>
      <c r="L234" s="486">
        <v>0.5</v>
      </c>
      <c r="M234" s="469" t="s">
        <v>1644</v>
      </c>
      <c r="N234" s="469" t="s">
        <v>440</v>
      </c>
    </row>
    <row r="235" spans="1:14" ht="129" customHeight="1" x14ac:dyDescent="0.3">
      <c r="A235" s="487">
        <v>232</v>
      </c>
      <c r="B235" s="469" t="s">
        <v>643</v>
      </c>
      <c r="C235" s="469" t="s">
        <v>644</v>
      </c>
      <c r="D235" s="469" t="s">
        <v>1586</v>
      </c>
      <c r="E235" s="469" t="s">
        <v>1905</v>
      </c>
      <c r="F235" s="469" t="s">
        <v>1908</v>
      </c>
      <c r="G235" s="472" t="s">
        <v>1869</v>
      </c>
      <c r="H235" s="469" t="s">
        <v>1826</v>
      </c>
      <c r="I235" s="469" t="s">
        <v>168</v>
      </c>
      <c r="J235" s="484" t="s">
        <v>109</v>
      </c>
      <c r="K235" s="485">
        <v>416049.82</v>
      </c>
      <c r="L235" s="486">
        <v>0.5</v>
      </c>
      <c r="M235" s="469" t="s">
        <v>1635</v>
      </c>
      <c r="N235" s="469" t="s">
        <v>298</v>
      </c>
    </row>
    <row r="236" spans="1:14" ht="129" customHeight="1" x14ac:dyDescent="0.3">
      <c r="A236" s="487">
        <v>233</v>
      </c>
      <c r="B236" s="469" t="s">
        <v>645</v>
      </c>
      <c r="C236" s="469" t="s">
        <v>646</v>
      </c>
      <c r="D236" s="469" t="s">
        <v>1587</v>
      </c>
      <c r="E236" s="469" t="s">
        <v>1905</v>
      </c>
      <c r="F236" s="469" t="s">
        <v>1908</v>
      </c>
      <c r="G236" s="472" t="s">
        <v>1869</v>
      </c>
      <c r="H236" s="469" t="s">
        <v>1827</v>
      </c>
      <c r="I236" s="471">
        <v>45690</v>
      </c>
      <c r="J236" s="484">
        <v>46236</v>
      </c>
      <c r="K236" s="485">
        <v>446339.8</v>
      </c>
      <c r="L236" s="486">
        <v>0.5</v>
      </c>
      <c r="M236" s="469" t="s">
        <v>508</v>
      </c>
      <c r="N236" s="469" t="s">
        <v>647</v>
      </c>
    </row>
    <row r="237" spans="1:14" ht="129" customHeight="1" x14ac:dyDescent="0.3">
      <c r="A237" s="487">
        <v>234</v>
      </c>
      <c r="B237" s="469" t="s">
        <v>648</v>
      </c>
      <c r="C237" s="469" t="s">
        <v>649</v>
      </c>
      <c r="D237" s="469" t="s">
        <v>1588</v>
      </c>
      <c r="E237" s="469" t="s">
        <v>1905</v>
      </c>
      <c r="F237" s="469" t="s">
        <v>1908</v>
      </c>
      <c r="G237" s="472" t="s">
        <v>1869</v>
      </c>
      <c r="H237" s="469" t="s">
        <v>1828</v>
      </c>
      <c r="I237" s="471">
        <v>45628</v>
      </c>
      <c r="J237" s="484">
        <v>46175</v>
      </c>
      <c r="K237" s="485">
        <v>439669.42</v>
      </c>
      <c r="L237" s="486">
        <v>0.5</v>
      </c>
      <c r="M237" s="469" t="s">
        <v>1639</v>
      </c>
      <c r="N237" s="469" t="s">
        <v>375</v>
      </c>
    </row>
    <row r="238" spans="1:14" ht="129" customHeight="1" x14ac:dyDescent="0.3">
      <c r="A238" s="487">
        <v>235</v>
      </c>
      <c r="B238" s="469" t="s">
        <v>650</v>
      </c>
      <c r="C238" s="469" t="s">
        <v>651</v>
      </c>
      <c r="D238" s="469" t="s">
        <v>1589</v>
      </c>
      <c r="E238" s="469" t="s">
        <v>1905</v>
      </c>
      <c r="F238" s="469" t="s">
        <v>1908</v>
      </c>
      <c r="G238" s="472" t="s">
        <v>1869</v>
      </c>
      <c r="H238" s="469" t="s">
        <v>1786</v>
      </c>
      <c r="I238" s="471">
        <v>45645</v>
      </c>
      <c r="J238" s="484">
        <v>46192</v>
      </c>
      <c r="K238" s="485">
        <v>430000</v>
      </c>
      <c r="L238" s="486">
        <v>0.5</v>
      </c>
      <c r="M238" s="469" t="s">
        <v>489</v>
      </c>
      <c r="N238" s="469" t="s">
        <v>133</v>
      </c>
    </row>
    <row r="239" spans="1:14" ht="129" customHeight="1" x14ac:dyDescent="0.3">
      <c r="A239" s="487">
        <v>236</v>
      </c>
      <c r="B239" s="469" t="s">
        <v>652</v>
      </c>
      <c r="C239" s="469" t="s">
        <v>1382</v>
      </c>
      <c r="D239" s="469" t="s">
        <v>1590</v>
      </c>
      <c r="E239" s="469" t="s">
        <v>1905</v>
      </c>
      <c r="F239" s="469" t="s">
        <v>1927</v>
      </c>
      <c r="G239" s="469" t="s">
        <v>1892</v>
      </c>
      <c r="H239" s="469" t="s">
        <v>1829</v>
      </c>
      <c r="I239" s="469" t="s">
        <v>168</v>
      </c>
      <c r="J239" s="484" t="s">
        <v>109</v>
      </c>
      <c r="K239" s="485">
        <v>1519000</v>
      </c>
      <c r="L239" s="486">
        <v>0.5</v>
      </c>
      <c r="M239" s="469" t="s">
        <v>1639</v>
      </c>
      <c r="N239" s="469" t="s">
        <v>653</v>
      </c>
    </row>
    <row r="240" spans="1:14" ht="129" customHeight="1" x14ac:dyDescent="0.3">
      <c r="A240" s="487">
        <v>237</v>
      </c>
      <c r="B240" s="469" t="s">
        <v>654</v>
      </c>
      <c r="C240" s="469" t="s">
        <v>251</v>
      </c>
      <c r="D240" s="469" t="s">
        <v>1591</v>
      </c>
      <c r="E240" s="469" t="s">
        <v>1905</v>
      </c>
      <c r="F240" s="469" t="s">
        <v>1927</v>
      </c>
      <c r="G240" s="469" t="s">
        <v>1893</v>
      </c>
      <c r="H240" s="469" t="s">
        <v>1830</v>
      </c>
      <c r="I240" s="469" t="s">
        <v>168</v>
      </c>
      <c r="J240" s="484" t="s">
        <v>109</v>
      </c>
      <c r="K240" s="485">
        <v>2910000</v>
      </c>
      <c r="L240" s="486">
        <v>0.5</v>
      </c>
      <c r="M240" s="469" t="s">
        <v>1627</v>
      </c>
      <c r="N240" s="469" t="s">
        <v>655</v>
      </c>
    </row>
    <row r="241" spans="1:14" ht="129" customHeight="1" x14ac:dyDescent="0.3">
      <c r="A241" s="487">
        <v>238</v>
      </c>
      <c r="B241" s="469" t="s">
        <v>656</v>
      </c>
      <c r="C241" s="469" t="s">
        <v>1301</v>
      </c>
      <c r="D241" s="469" t="s">
        <v>1592</v>
      </c>
      <c r="E241" s="469" t="s">
        <v>1905</v>
      </c>
      <c r="F241" s="469" t="s">
        <v>1927</v>
      </c>
      <c r="G241" s="469" t="s">
        <v>1894</v>
      </c>
      <c r="H241" s="469" t="s">
        <v>1831</v>
      </c>
      <c r="I241" s="469" t="s">
        <v>168</v>
      </c>
      <c r="J241" s="484" t="s">
        <v>109</v>
      </c>
      <c r="K241" s="485">
        <v>1387000</v>
      </c>
      <c r="L241" s="486">
        <v>0.5</v>
      </c>
      <c r="M241" s="469" t="s">
        <v>1628</v>
      </c>
      <c r="N241" s="469" t="s">
        <v>657</v>
      </c>
    </row>
    <row r="242" spans="1:14" ht="129" customHeight="1" x14ac:dyDescent="0.3">
      <c r="A242" s="487">
        <v>239</v>
      </c>
      <c r="B242" s="469" t="s">
        <v>658</v>
      </c>
      <c r="C242" s="469" t="s">
        <v>1312</v>
      </c>
      <c r="D242" s="469" t="s">
        <v>1593</v>
      </c>
      <c r="E242" s="469" t="s">
        <v>1905</v>
      </c>
      <c r="F242" s="469" t="s">
        <v>1927</v>
      </c>
      <c r="G242" s="469" t="s">
        <v>1895</v>
      </c>
      <c r="H242" s="469" t="s">
        <v>1832</v>
      </c>
      <c r="I242" s="469" t="s">
        <v>168</v>
      </c>
      <c r="J242" s="484" t="s">
        <v>109</v>
      </c>
      <c r="K242" s="485">
        <v>944000</v>
      </c>
      <c r="L242" s="486">
        <v>0.5</v>
      </c>
      <c r="M242" s="469" t="s">
        <v>1625</v>
      </c>
      <c r="N242" s="469" t="s">
        <v>659</v>
      </c>
    </row>
    <row r="243" spans="1:14" ht="129" customHeight="1" x14ac:dyDescent="0.3">
      <c r="A243" s="487">
        <v>240</v>
      </c>
      <c r="B243" s="469" t="s">
        <v>660</v>
      </c>
      <c r="C243" s="469" t="s">
        <v>1309</v>
      </c>
      <c r="D243" s="469" t="s">
        <v>1594</v>
      </c>
      <c r="E243" s="469" t="s">
        <v>1905</v>
      </c>
      <c r="F243" s="469" t="s">
        <v>1927</v>
      </c>
      <c r="G243" s="469" t="s">
        <v>1896</v>
      </c>
      <c r="H243" s="469" t="s">
        <v>1833</v>
      </c>
      <c r="I243" s="469" t="s">
        <v>168</v>
      </c>
      <c r="J243" s="484" t="s">
        <v>109</v>
      </c>
      <c r="K243" s="485">
        <v>1896000</v>
      </c>
      <c r="L243" s="486">
        <v>0.5</v>
      </c>
      <c r="M243" s="469" t="s">
        <v>1646</v>
      </c>
      <c r="N243" s="469" t="s">
        <v>661</v>
      </c>
    </row>
    <row r="244" spans="1:14" ht="129" customHeight="1" x14ac:dyDescent="0.3">
      <c r="A244" s="487">
        <v>241</v>
      </c>
      <c r="B244" s="469" t="s">
        <v>662</v>
      </c>
      <c r="C244" s="469" t="s">
        <v>1303</v>
      </c>
      <c r="D244" s="469" t="s">
        <v>1595</v>
      </c>
      <c r="E244" s="469" t="s">
        <v>1905</v>
      </c>
      <c r="F244" s="469" t="s">
        <v>1927</v>
      </c>
      <c r="G244" s="469" t="s">
        <v>1897</v>
      </c>
      <c r="H244" s="469" t="s">
        <v>1834</v>
      </c>
      <c r="I244" s="469" t="s">
        <v>168</v>
      </c>
      <c r="J244" s="484" t="s">
        <v>109</v>
      </c>
      <c r="K244" s="485">
        <v>1499000</v>
      </c>
      <c r="L244" s="486">
        <v>0.5</v>
      </c>
      <c r="M244" s="469" t="s">
        <v>1626</v>
      </c>
      <c r="N244" s="469" t="s">
        <v>663</v>
      </c>
    </row>
    <row r="245" spans="1:14" ht="129" customHeight="1" x14ac:dyDescent="0.3">
      <c r="A245" s="487">
        <v>242</v>
      </c>
      <c r="B245" s="469" t="s">
        <v>664</v>
      </c>
      <c r="C245" s="469" t="s">
        <v>1304</v>
      </c>
      <c r="D245" s="469" t="s">
        <v>1596</v>
      </c>
      <c r="E245" s="469" t="s">
        <v>1905</v>
      </c>
      <c r="F245" s="469" t="s">
        <v>1927</v>
      </c>
      <c r="G245" s="469" t="s">
        <v>1898</v>
      </c>
      <c r="H245" s="469" t="s">
        <v>1835</v>
      </c>
      <c r="I245" s="469" t="s">
        <v>168</v>
      </c>
      <c r="J245" s="484" t="s">
        <v>109</v>
      </c>
      <c r="K245" s="485">
        <v>2172000</v>
      </c>
      <c r="L245" s="486">
        <v>0.5</v>
      </c>
      <c r="M245" s="469" t="s">
        <v>1650</v>
      </c>
      <c r="N245" s="469" t="s">
        <v>665</v>
      </c>
    </row>
    <row r="246" spans="1:14" ht="129" customHeight="1" x14ac:dyDescent="0.3">
      <c r="A246" s="487">
        <v>243</v>
      </c>
      <c r="B246" s="469" t="s">
        <v>666</v>
      </c>
      <c r="C246" s="469" t="s">
        <v>1321</v>
      </c>
      <c r="D246" s="469" t="s">
        <v>1597</v>
      </c>
      <c r="E246" s="469" t="s">
        <v>1906</v>
      </c>
      <c r="F246" s="469" t="s">
        <v>1930</v>
      </c>
      <c r="G246" s="469" t="s">
        <v>1899</v>
      </c>
      <c r="H246" s="469" t="s">
        <v>1836</v>
      </c>
      <c r="I246" s="471">
        <v>44197</v>
      </c>
      <c r="J246" s="484">
        <v>45657</v>
      </c>
      <c r="K246" s="485">
        <v>93000000</v>
      </c>
      <c r="L246" s="486">
        <v>0.5</v>
      </c>
      <c r="M246" s="469" t="s">
        <v>429</v>
      </c>
      <c r="N246" s="469" t="s">
        <v>667</v>
      </c>
    </row>
    <row r="247" spans="1:14" ht="129" customHeight="1" x14ac:dyDescent="0.3">
      <c r="A247" s="487">
        <v>244</v>
      </c>
      <c r="B247" s="469" t="s">
        <v>668</v>
      </c>
      <c r="C247" s="469" t="s">
        <v>1376</v>
      </c>
      <c r="D247" s="469" t="s">
        <v>1598</v>
      </c>
      <c r="E247" s="469" t="s">
        <v>1905</v>
      </c>
      <c r="F247" s="469" t="s">
        <v>1931</v>
      </c>
      <c r="G247" s="469" t="s">
        <v>1900</v>
      </c>
      <c r="H247" s="469" t="s">
        <v>1837</v>
      </c>
      <c r="I247" s="471">
        <v>45643</v>
      </c>
      <c r="J247" s="484">
        <v>46921</v>
      </c>
      <c r="K247" s="485">
        <v>13000000</v>
      </c>
      <c r="L247" s="486">
        <v>0.5</v>
      </c>
      <c r="M247" s="480" t="s">
        <v>429</v>
      </c>
      <c r="N247" s="469" t="s">
        <v>109</v>
      </c>
    </row>
    <row r="248" spans="1:14" ht="129" customHeight="1" x14ac:dyDescent="0.3">
      <c r="A248" s="487">
        <v>245</v>
      </c>
      <c r="B248" s="473" t="s">
        <v>669</v>
      </c>
      <c r="C248" s="474" t="s">
        <v>1383</v>
      </c>
      <c r="D248" s="468" t="s">
        <v>1599</v>
      </c>
      <c r="E248" s="469" t="s">
        <v>1905</v>
      </c>
      <c r="F248" s="469" t="s">
        <v>1932</v>
      </c>
      <c r="G248" s="471" t="s">
        <v>1901</v>
      </c>
      <c r="H248" s="472" t="s">
        <v>1838</v>
      </c>
      <c r="I248" s="471">
        <v>45301</v>
      </c>
      <c r="J248" s="484">
        <v>46853</v>
      </c>
      <c r="K248" s="485">
        <v>5999985.2199999997</v>
      </c>
      <c r="L248" s="486">
        <v>0.5</v>
      </c>
      <c r="M248" s="469" t="s">
        <v>429</v>
      </c>
      <c r="N248" s="469" t="s">
        <v>109</v>
      </c>
    </row>
    <row r="249" spans="1:14" ht="129" customHeight="1" x14ac:dyDescent="0.3">
      <c r="A249" s="487">
        <v>246</v>
      </c>
      <c r="B249" s="473" t="s">
        <v>1193</v>
      </c>
      <c r="C249" s="474" t="s">
        <v>1384</v>
      </c>
      <c r="D249" s="468" t="s">
        <v>1600</v>
      </c>
      <c r="E249" s="469" t="s">
        <v>1906</v>
      </c>
      <c r="F249" s="469" t="s">
        <v>1920</v>
      </c>
      <c r="G249" s="471" t="s">
        <v>1902</v>
      </c>
      <c r="H249" s="469" t="s">
        <v>1839</v>
      </c>
      <c r="I249" s="469" t="s">
        <v>168</v>
      </c>
      <c r="J249" s="484" t="s">
        <v>109</v>
      </c>
      <c r="K249" s="485">
        <v>1048240.94</v>
      </c>
      <c r="L249" s="486">
        <v>0.5</v>
      </c>
      <c r="M249" s="469" t="s">
        <v>429</v>
      </c>
      <c r="N249" s="469" t="s">
        <v>109</v>
      </c>
    </row>
    <row r="250" spans="1:14" ht="129" customHeight="1" x14ac:dyDescent="0.3">
      <c r="A250" s="487">
        <v>247</v>
      </c>
      <c r="B250" s="479" t="s">
        <v>1194</v>
      </c>
      <c r="C250" s="482" t="s">
        <v>1385</v>
      </c>
      <c r="D250" s="479" t="s">
        <v>1601</v>
      </c>
      <c r="E250" s="469" t="s">
        <v>1906</v>
      </c>
      <c r="F250" s="468" t="s">
        <v>1924</v>
      </c>
      <c r="G250" s="469" t="s">
        <v>1863</v>
      </c>
      <c r="H250" s="469" t="s">
        <v>1840</v>
      </c>
      <c r="I250" s="469" t="s">
        <v>168</v>
      </c>
      <c r="J250" s="484" t="s">
        <v>109</v>
      </c>
      <c r="K250" s="485" t="s">
        <v>1232</v>
      </c>
      <c r="L250" s="486">
        <v>0.5</v>
      </c>
      <c r="M250" s="469" t="s">
        <v>1635</v>
      </c>
      <c r="N250" s="469" t="s">
        <v>1250</v>
      </c>
    </row>
    <row r="251" spans="1:14" ht="129" customHeight="1" x14ac:dyDescent="0.3">
      <c r="A251" s="487">
        <v>248</v>
      </c>
      <c r="B251" s="479" t="s">
        <v>1195</v>
      </c>
      <c r="C251" s="482" t="s">
        <v>1298</v>
      </c>
      <c r="D251" s="479" t="s">
        <v>1602</v>
      </c>
      <c r="E251" s="469" t="s">
        <v>1906</v>
      </c>
      <c r="F251" s="468" t="s">
        <v>1924</v>
      </c>
      <c r="G251" s="469" t="s">
        <v>1863</v>
      </c>
      <c r="H251" s="469" t="s">
        <v>1841</v>
      </c>
      <c r="I251" s="469" t="s">
        <v>168</v>
      </c>
      <c r="J251" s="484" t="s">
        <v>109</v>
      </c>
      <c r="K251" s="485" t="s">
        <v>1245</v>
      </c>
      <c r="L251" s="486">
        <v>0.5</v>
      </c>
      <c r="M251" s="469" t="s">
        <v>1643</v>
      </c>
      <c r="N251" s="469" t="s">
        <v>233</v>
      </c>
    </row>
    <row r="252" spans="1:14" ht="129" customHeight="1" x14ac:dyDescent="0.3">
      <c r="A252" s="487">
        <v>249</v>
      </c>
      <c r="B252" s="479" t="s">
        <v>1196</v>
      </c>
      <c r="C252" s="482" t="s">
        <v>1386</v>
      </c>
      <c r="D252" s="479" t="s">
        <v>1603</v>
      </c>
      <c r="E252" s="469" t="s">
        <v>1906</v>
      </c>
      <c r="F252" s="468" t="s">
        <v>1924</v>
      </c>
      <c r="G252" s="469" t="s">
        <v>1863</v>
      </c>
      <c r="H252" s="469" t="s">
        <v>1842</v>
      </c>
      <c r="I252" s="469" t="s">
        <v>168</v>
      </c>
      <c r="J252" s="484" t="s">
        <v>109</v>
      </c>
      <c r="K252" s="485" t="s">
        <v>1227</v>
      </c>
      <c r="L252" s="486">
        <v>0.5</v>
      </c>
      <c r="M252" s="469" t="s">
        <v>1651</v>
      </c>
      <c r="N252" s="469" t="s">
        <v>525</v>
      </c>
    </row>
    <row r="253" spans="1:14" ht="129" customHeight="1" x14ac:dyDescent="0.3">
      <c r="A253" s="487">
        <v>250</v>
      </c>
      <c r="B253" s="479" t="s">
        <v>1197</v>
      </c>
      <c r="C253" s="482" t="s">
        <v>1218</v>
      </c>
      <c r="D253" s="479" t="s">
        <v>1604</v>
      </c>
      <c r="E253" s="469" t="s">
        <v>1906</v>
      </c>
      <c r="F253" s="468" t="s">
        <v>1924</v>
      </c>
      <c r="G253" s="469" t="s">
        <v>1863</v>
      </c>
      <c r="H253" s="469" t="s">
        <v>1768</v>
      </c>
      <c r="I253" s="469" t="s">
        <v>168</v>
      </c>
      <c r="J253" s="484" t="s">
        <v>109</v>
      </c>
      <c r="K253" s="485" t="s">
        <v>1236</v>
      </c>
      <c r="L253" s="486">
        <v>0.5</v>
      </c>
      <c r="M253" s="469" t="s">
        <v>1644</v>
      </c>
      <c r="N253" s="469" t="s">
        <v>1251</v>
      </c>
    </row>
    <row r="254" spans="1:14" ht="129" customHeight="1" x14ac:dyDescent="0.3">
      <c r="A254" s="487">
        <v>251</v>
      </c>
      <c r="B254" s="479" t="s">
        <v>1198</v>
      </c>
      <c r="C254" s="482" t="s">
        <v>1387</v>
      </c>
      <c r="D254" s="479" t="s">
        <v>1605</v>
      </c>
      <c r="E254" s="469" t="s">
        <v>1906</v>
      </c>
      <c r="F254" s="468" t="s">
        <v>1924</v>
      </c>
      <c r="G254" s="469" t="s">
        <v>1863</v>
      </c>
      <c r="H254" s="469" t="s">
        <v>1843</v>
      </c>
      <c r="I254" s="469" t="s">
        <v>168</v>
      </c>
      <c r="J254" s="484" t="s">
        <v>109</v>
      </c>
      <c r="K254" s="485" t="s">
        <v>1233</v>
      </c>
      <c r="L254" s="486">
        <v>0.5</v>
      </c>
      <c r="M254" s="469" t="s">
        <v>1635</v>
      </c>
      <c r="N254" s="469" t="s">
        <v>187</v>
      </c>
    </row>
    <row r="255" spans="1:14" ht="129" customHeight="1" x14ac:dyDescent="0.3">
      <c r="A255" s="487">
        <v>252</v>
      </c>
      <c r="B255" s="479" t="s">
        <v>1199</v>
      </c>
      <c r="C255" s="482" t="s">
        <v>1388</v>
      </c>
      <c r="D255" s="479" t="s">
        <v>1606</v>
      </c>
      <c r="E255" s="469" t="s">
        <v>1906</v>
      </c>
      <c r="F255" s="468" t="s">
        <v>1924</v>
      </c>
      <c r="G255" s="469" t="s">
        <v>1863</v>
      </c>
      <c r="H255" s="469" t="s">
        <v>1844</v>
      </c>
      <c r="I255" s="469" t="s">
        <v>168</v>
      </c>
      <c r="J255" s="484" t="s">
        <v>109</v>
      </c>
      <c r="K255" s="485" t="s">
        <v>1231</v>
      </c>
      <c r="L255" s="486">
        <v>0.5</v>
      </c>
      <c r="M255" s="469" t="s">
        <v>533</v>
      </c>
      <c r="N255" s="469" t="s">
        <v>198</v>
      </c>
    </row>
    <row r="256" spans="1:14" ht="129" customHeight="1" x14ac:dyDescent="0.3">
      <c r="A256" s="487">
        <v>253</v>
      </c>
      <c r="B256" s="479" t="s">
        <v>1200</v>
      </c>
      <c r="C256" s="482" t="s">
        <v>1389</v>
      </c>
      <c r="D256" s="479" t="s">
        <v>1607</v>
      </c>
      <c r="E256" s="469" t="s">
        <v>1906</v>
      </c>
      <c r="F256" s="468" t="s">
        <v>1924</v>
      </c>
      <c r="G256" s="469" t="s">
        <v>1863</v>
      </c>
      <c r="H256" s="469" t="s">
        <v>1845</v>
      </c>
      <c r="I256" s="469" t="s">
        <v>168</v>
      </c>
      <c r="J256" s="484" t="s">
        <v>109</v>
      </c>
      <c r="K256" s="485" t="s">
        <v>1238</v>
      </c>
      <c r="L256" s="486">
        <v>0.5</v>
      </c>
      <c r="M256" s="469" t="s">
        <v>1624</v>
      </c>
      <c r="N256" s="469" t="s">
        <v>636</v>
      </c>
    </row>
    <row r="257" spans="1:14" ht="129" customHeight="1" x14ac:dyDescent="0.3">
      <c r="A257" s="487">
        <v>254</v>
      </c>
      <c r="B257" s="479" t="s">
        <v>1201</v>
      </c>
      <c r="C257" s="482" t="s">
        <v>1390</v>
      </c>
      <c r="D257" s="479" t="s">
        <v>1608</v>
      </c>
      <c r="E257" s="469" t="s">
        <v>1906</v>
      </c>
      <c r="F257" s="468" t="s">
        <v>1924</v>
      </c>
      <c r="G257" s="469" t="s">
        <v>1863</v>
      </c>
      <c r="H257" s="469" t="s">
        <v>1768</v>
      </c>
      <c r="I257" s="469" t="s">
        <v>168</v>
      </c>
      <c r="J257" s="484" t="s">
        <v>109</v>
      </c>
      <c r="K257" s="485" t="s">
        <v>1239</v>
      </c>
      <c r="L257" s="486">
        <v>0.5</v>
      </c>
      <c r="M257" s="469" t="s">
        <v>1635</v>
      </c>
      <c r="N257" s="469" t="s">
        <v>187</v>
      </c>
    </row>
    <row r="258" spans="1:14" ht="129" customHeight="1" x14ac:dyDescent="0.3">
      <c r="A258" s="487">
        <v>255</v>
      </c>
      <c r="B258" s="479" t="s">
        <v>1202</v>
      </c>
      <c r="C258" s="482" t="s">
        <v>1350</v>
      </c>
      <c r="D258" s="479" t="s">
        <v>1609</v>
      </c>
      <c r="E258" s="469" t="s">
        <v>1906</v>
      </c>
      <c r="F258" s="468" t="s">
        <v>1924</v>
      </c>
      <c r="G258" s="469" t="s">
        <v>1863</v>
      </c>
      <c r="H258" s="469" t="s">
        <v>1730</v>
      </c>
      <c r="I258" s="469" t="s">
        <v>168</v>
      </c>
      <c r="J258" s="484" t="s">
        <v>109</v>
      </c>
      <c r="K258" s="485" t="s">
        <v>1227</v>
      </c>
      <c r="L258" s="486">
        <v>0.5</v>
      </c>
      <c r="M258" s="469" t="s">
        <v>1644</v>
      </c>
      <c r="N258" s="469" t="s">
        <v>289</v>
      </c>
    </row>
    <row r="259" spans="1:14" ht="129" customHeight="1" x14ac:dyDescent="0.3">
      <c r="A259" s="487">
        <v>256</v>
      </c>
      <c r="B259" s="479" t="s">
        <v>1203</v>
      </c>
      <c r="C259" s="482" t="s">
        <v>1391</v>
      </c>
      <c r="D259" s="479" t="s">
        <v>1610</v>
      </c>
      <c r="E259" s="469" t="s">
        <v>1906</v>
      </c>
      <c r="F259" s="468" t="s">
        <v>1924</v>
      </c>
      <c r="G259" s="469" t="s">
        <v>1863</v>
      </c>
      <c r="H259" s="469" t="s">
        <v>1845</v>
      </c>
      <c r="I259" s="469" t="s">
        <v>168</v>
      </c>
      <c r="J259" s="484" t="s">
        <v>109</v>
      </c>
      <c r="K259" s="485" t="s">
        <v>1243</v>
      </c>
      <c r="L259" s="486">
        <v>0.5</v>
      </c>
      <c r="M259" s="469" t="s">
        <v>1635</v>
      </c>
      <c r="N259" s="469" t="s">
        <v>187</v>
      </c>
    </row>
    <row r="260" spans="1:14" ht="129" customHeight="1" x14ac:dyDescent="0.3">
      <c r="A260" s="487">
        <v>257</v>
      </c>
      <c r="B260" s="479" t="s">
        <v>1204</v>
      </c>
      <c r="C260" s="482" t="s">
        <v>1219</v>
      </c>
      <c r="D260" s="479" t="s">
        <v>1611</v>
      </c>
      <c r="E260" s="469" t="s">
        <v>1906</v>
      </c>
      <c r="F260" s="468" t="s">
        <v>1924</v>
      </c>
      <c r="G260" s="469" t="s">
        <v>1863</v>
      </c>
      <c r="H260" s="469" t="s">
        <v>1846</v>
      </c>
      <c r="I260" s="469" t="s">
        <v>168</v>
      </c>
      <c r="J260" s="484" t="s">
        <v>109</v>
      </c>
      <c r="K260" s="485" t="s">
        <v>1247</v>
      </c>
      <c r="L260" s="486">
        <v>0.5</v>
      </c>
      <c r="M260" s="469" t="s">
        <v>1652</v>
      </c>
      <c r="N260" s="469" t="s">
        <v>323</v>
      </c>
    </row>
    <row r="261" spans="1:14" ht="129" customHeight="1" x14ac:dyDescent="0.3">
      <c r="A261" s="487">
        <v>258</v>
      </c>
      <c r="B261" s="479" t="s">
        <v>1205</v>
      </c>
      <c r="C261" s="479" t="s">
        <v>1392</v>
      </c>
      <c r="D261" s="479" t="s">
        <v>1612</v>
      </c>
      <c r="E261" s="469" t="s">
        <v>1906</v>
      </c>
      <c r="F261" s="468" t="s">
        <v>1924</v>
      </c>
      <c r="G261" s="469" t="s">
        <v>1863</v>
      </c>
      <c r="H261" s="469" t="s">
        <v>1749</v>
      </c>
      <c r="I261" s="469" t="s">
        <v>168</v>
      </c>
      <c r="J261" s="484" t="s">
        <v>109</v>
      </c>
      <c r="K261" s="485" t="s">
        <v>1248</v>
      </c>
      <c r="L261" s="486">
        <v>0.5</v>
      </c>
      <c r="M261" s="469" t="s">
        <v>1627</v>
      </c>
      <c r="N261" s="469" t="s">
        <v>149</v>
      </c>
    </row>
    <row r="262" spans="1:14" ht="129" customHeight="1" x14ac:dyDescent="0.3">
      <c r="A262" s="487">
        <v>259</v>
      </c>
      <c r="B262" s="479" t="s">
        <v>1206</v>
      </c>
      <c r="C262" s="479" t="s">
        <v>1393</v>
      </c>
      <c r="D262" s="479" t="s">
        <v>1613</v>
      </c>
      <c r="E262" s="469" t="s">
        <v>1906</v>
      </c>
      <c r="F262" s="468" t="s">
        <v>1924</v>
      </c>
      <c r="G262" s="469" t="s">
        <v>1863</v>
      </c>
      <c r="H262" s="469" t="s">
        <v>1771</v>
      </c>
      <c r="I262" s="469" t="s">
        <v>168</v>
      </c>
      <c r="J262" s="484" t="s">
        <v>109</v>
      </c>
      <c r="K262" s="485" t="s">
        <v>1228</v>
      </c>
      <c r="L262" s="486">
        <v>0.5</v>
      </c>
      <c r="M262" s="469" t="s">
        <v>1651</v>
      </c>
      <c r="N262" s="469" t="s">
        <v>1253</v>
      </c>
    </row>
    <row r="263" spans="1:14" ht="129" customHeight="1" x14ac:dyDescent="0.3">
      <c r="A263" s="487">
        <v>260</v>
      </c>
      <c r="B263" s="479" t="s">
        <v>1207</v>
      </c>
      <c r="C263" s="479" t="s">
        <v>1220</v>
      </c>
      <c r="D263" s="479" t="s">
        <v>1614</v>
      </c>
      <c r="E263" s="469" t="s">
        <v>1906</v>
      </c>
      <c r="F263" s="468" t="s">
        <v>1924</v>
      </c>
      <c r="G263" s="469" t="s">
        <v>1863</v>
      </c>
      <c r="H263" s="469" t="s">
        <v>1745</v>
      </c>
      <c r="I263" s="469" t="s">
        <v>168</v>
      </c>
      <c r="J263" s="484" t="s">
        <v>109</v>
      </c>
      <c r="K263" s="485" t="s">
        <v>1230</v>
      </c>
      <c r="L263" s="486">
        <v>0.5</v>
      </c>
      <c r="M263" s="469" t="s">
        <v>1634</v>
      </c>
      <c r="N263" s="469" t="s">
        <v>1252</v>
      </c>
    </row>
    <row r="264" spans="1:14" ht="129" customHeight="1" x14ac:dyDescent="0.3">
      <c r="A264" s="487">
        <v>261</v>
      </c>
      <c r="B264" s="479" t="s">
        <v>1208</v>
      </c>
      <c r="C264" s="479" t="s">
        <v>1394</v>
      </c>
      <c r="D264" s="479" t="s">
        <v>1615</v>
      </c>
      <c r="E264" s="469" t="s">
        <v>1906</v>
      </c>
      <c r="F264" s="468" t="s">
        <v>1924</v>
      </c>
      <c r="G264" s="469" t="s">
        <v>1863</v>
      </c>
      <c r="H264" s="469" t="s">
        <v>1745</v>
      </c>
      <c r="I264" s="469" t="s">
        <v>168</v>
      </c>
      <c r="J264" s="484" t="s">
        <v>109</v>
      </c>
      <c r="K264" s="485" t="s">
        <v>1249</v>
      </c>
      <c r="L264" s="486">
        <v>0.5</v>
      </c>
      <c r="M264" s="469" t="s">
        <v>1624</v>
      </c>
      <c r="N264" s="469" t="s">
        <v>1254</v>
      </c>
    </row>
    <row r="265" spans="1:14" ht="129" customHeight="1" x14ac:dyDescent="0.3">
      <c r="A265" s="487">
        <v>262</v>
      </c>
      <c r="B265" s="479" t="s">
        <v>1209</v>
      </c>
      <c r="C265" s="479" t="s">
        <v>1395</v>
      </c>
      <c r="D265" s="479" t="s">
        <v>1616</v>
      </c>
      <c r="E265" s="469" t="s">
        <v>1906</v>
      </c>
      <c r="F265" s="468" t="s">
        <v>1924</v>
      </c>
      <c r="G265" s="469" t="s">
        <v>1863</v>
      </c>
      <c r="H265" s="469" t="s">
        <v>1847</v>
      </c>
      <c r="I265" s="469" t="s">
        <v>168</v>
      </c>
      <c r="J265" s="484" t="s">
        <v>109</v>
      </c>
      <c r="K265" s="485" t="s">
        <v>1237</v>
      </c>
      <c r="L265" s="486">
        <v>0.5</v>
      </c>
      <c r="M265" s="469" t="s">
        <v>508</v>
      </c>
      <c r="N265" s="469" t="s">
        <v>123</v>
      </c>
    </row>
    <row r="266" spans="1:14" ht="129" customHeight="1" x14ac:dyDescent="0.3">
      <c r="A266" s="487">
        <v>263</v>
      </c>
      <c r="B266" s="479" t="s">
        <v>1210</v>
      </c>
      <c r="C266" s="479" t="s">
        <v>1396</v>
      </c>
      <c r="D266" s="479" t="s">
        <v>1617</v>
      </c>
      <c r="E266" s="469" t="s">
        <v>1906</v>
      </c>
      <c r="F266" s="468" t="s">
        <v>1924</v>
      </c>
      <c r="G266" s="469" t="s">
        <v>1863</v>
      </c>
      <c r="H266" s="469" t="s">
        <v>1848</v>
      </c>
      <c r="I266" s="469" t="s">
        <v>168</v>
      </c>
      <c r="J266" s="484" t="s">
        <v>109</v>
      </c>
      <c r="K266" s="485" t="s">
        <v>1240</v>
      </c>
      <c r="L266" s="486">
        <v>0.5</v>
      </c>
      <c r="M266" s="469" t="s">
        <v>1646</v>
      </c>
      <c r="N266" s="469" t="s">
        <v>420</v>
      </c>
    </row>
    <row r="267" spans="1:14" ht="129" customHeight="1" x14ac:dyDescent="0.3">
      <c r="A267" s="487">
        <v>264</v>
      </c>
      <c r="B267" s="479" t="s">
        <v>1211</v>
      </c>
      <c r="C267" s="479" t="s">
        <v>1221</v>
      </c>
      <c r="D267" s="479" t="s">
        <v>1618</v>
      </c>
      <c r="E267" s="469" t="s">
        <v>1906</v>
      </c>
      <c r="F267" s="468" t="s">
        <v>1924</v>
      </c>
      <c r="G267" s="469" t="s">
        <v>1863</v>
      </c>
      <c r="H267" s="469" t="s">
        <v>1848</v>
      </c>
      <c r="I267" s="469" t="s">
        <v>168</v>
      </c>
      <c r="J267" s="484" t="s">
        <v>109</v>
      </c>
      <c r="K267" s="485" t="s">
        <v>1235</v>
      </c>
      <c r="L267" s="486">
        <v>0.5</v>
      </c>
      <c r="M267" s="469" t="s">
        <v>1644</v>
      </c>
      <c r="N267" s="469" t="s">
        <v>498</v>
      </c>
    </row>
    <row r="268" spans="1:14" ht="129" customHeight="1" x14ac:dyDescent="0.3">
      <c r="A268" s="487">
        <v>265</v>
      </c>
      <c r="B268" s="479" t="s">
        <v>1212</v>
      </c>
      <c r="C268" s="479" t="s">
        <v>1222</v>
      </c>
      <c r="D268" s="479" t="s">
        <v>1619</v>
      </c>
      <c r="E268" s="469" t="s">
        <v>1906</v>
      </c>
      <c r="F268" s="468" t="s">
        <v>1924</v>
      </c>
      <c r="G268" s="469" t="s">
        <v>1863</v>
      </c>
      <c r="H268" s="469" t="s">
        <v>1848</v>
      </c>
      <c r="I268" s="469" t="s">
        <v>168</v>
      </c>
      <c r="J268" s="484" t="s">
        <v>109</v>
      </c>
      <c r="K268" s="485" t="s">
        <v>1246</v>
      </c>
      <c r="L268" s="486">
        <v>0.5</v>
      </c>
      <c r="M268" s="469" t="s">
        <v>1646</v>
      </c>
      <c r="N268" s="469" t="s">
        <v>585</v>
      </c>
    </row>
    <row r="269" spans="1:14" ht="129" customHeight="1" x14ac:dyDescent="0.3">
      <c r="A269" s="487">
        <v>266</v>
      </c>
      <c r="B269" s="479" t="s">
        <v>1213</v>
      </c>
      <c r="C269" s="479" t="s">
        <v>1397</v>
      </c>
      <c r="D269" s="479" t="s">
        <v>1620</v>
      </c>
      <c r="E269" s="469" t="s">
        <v>1906</v>
      </c>
      <c r="F269" s="468" t="s">
        <v>1924</v>
      </c>
      <c r="G269" s="469" t="s">
        <v>1863</v>
      </c>
      <c r="H269" s="469" t="s">
        <v>1747</v>
      </c>
      <c r="I269" s="469" t="s">
        <v>168</v>
      </c>
      <c r="J269" s="484" t="s">
        <v>109</v>
      </c>
      <c r="K269" s="485" t="s">
        <v>1244</v>
      </c>
      <c r="L269" s="486">
        <v>0.5</v>
      </c>
      <c r="M269" s="469" t="s">
        <v>1627</v>
      </c>
      <c r="N269" s="469" t="s">
        <v>149</v>
      </c>
    </row>
    <row r="270" spans="1:14" ht="129" customHeight="1" x14ac:dyDescent="0.3">
      <c r="A270" s="487">
        <v>267</v>
      </c>
      <c r="B270" s="479" t="s">
        <v>1214</v>
      </c>
      <c r="C270" s="479" t="s">
        <v>1398</v>
      </c>
      <c r="D270" s="479" t="s">
        <v>1621</v>
      </c>
      <c r="E270" s="469" t="s">
        <v>1906</v>
      </c>
      <c r="F270" s="468" t="s">
        <v>1924</v>
      </c>
      <c r="G270" s="469" t="s">
        <v>1863</v>
      </c>
      <c r="H270" s="469" t="s">
        <v>1845</v>
      </c>
      <c r="I270" s="469" t="s">
        <v>168</v>
      </c>
      <c r="J270" s="484" t="s">
        <v>109</v>
      </c>
      <c r="K270" s="485" t="s">
        <v>1229</v>
      </c>
      <c r="L270" s="486">
        <v>0.5</v>
      </c>
      <c r="M270" s="469" t="s">
        <v>1627</v>
      </c>
      <c r="N270" s="469" t="s">
        <v>116</v>
      </c>
    </row>
    <row r="271" spans="1:14" ht="129" customHeight="1" x14ac:dyDescent="0.3">
      <c r="A271" s="487">
        <v>268</v>
      </c>
      <c r="B271" s="483" t="s">
        <v>1215</v>
      </c>
      <c r="C271" s="479" t="s">
        <v>1223</v>
      </c>
      <c r="D271" s="479" t="s">
        <v>1224</v>
      </c>
      <c r="E271" s="469" t="s">
        <v>1906</v>
      </c>
      <c r="F271" s="468" t="s">
        <v>1924</v>
      </c>
      <c r="G271" s="469" t="s">
        <v>1863</v>
      </c>
      <c r="H271" s="469" t="s">
        <v>1849</v>
      </c>
      <c r="I271" s="469" t="s">
        <v>168</v>
      </c>
      <c r="J271" s="484" t="s">
        <v>109</v>
      </c>
      <c r="K271" s="485" t="s">
        <v>1241</v>
      </c>
      <c r="L271" s="486">
        <v>0.5</v>
      </c>
      <c r="M271" s="469" t="s">
        <v>1626</v>
      </c>
      <c r="N271" s="469" t="s">
        <v>143</v>
      </c>
    </row>
    <row r="272" spans="1:14" ht="129" customHeight="1" x14ac:dyDescent="0.3">
      <c r="A272" s="487">
        <v>269</v>
      </c>
      <c r="B272" s="479" t="s">
        <v>1216</v>
      </c>
      <c r="C272" s="482" t="s">
        <v>1399</v>
      </c>
      <c r="D272" s="479" t="s">
        <v>1622</v>
      </c>
      <c r="E272" s="469" t="s">
        <v>1906</v>
      </c>
      <c r="F272" s="468" t="s">
        <v>1924</v>
      </c>
      <c r="G272" s="469" t="s">
        <v>1863</v>
      </c>
      <c r="H272" s="469" t="s">
        <v>1745</v>
      </c>
      <c r="I272" s="469" t="s">
        <v>168</v>
      </c>
      <c r="J272" s="484" t="s">
        <v>109</v>
      </c>
      <c r="K272" s="485" t="s">
        <v>1234</v>
      </c>
      <c r="L272" s="486">
        <v>0.5</v>
      </c>
      <c r="M272" s="469" t="s">
        <v>508</v>
      </c>
      <c r="N272" s="469" t="s">
        <v>455</v>
      </c>
    </row>
    <row r="273" spans="1:14" ht="129" customHeight="1" x14ac:dyDescent="0.3">
      <c r="A273" s="487">
        <v>270</v>
      </c>
      <c r="B273" s="479" t="s">
        <v>1217</v>
      </c>
      <c r="C273" s="479" t="s">
        <v>1225</v>
      </c>
      <c r="D273" s="479" t="s">
        <v>1226</v>
      </c>
      <c r="E273" s="469" t="s">
        <v>1906</v>
      </c>
      <c r="F273" s="468" t="s">
        <v>1924</v>
      </c>
      <c r="G273" s="469" t="s">
        <v>1863</v>
      </c>
      <c r="H273" s="469" t="s">
        <v>1848</v>
      </c>
      <c r="I273" s="469" t="s">
        <v>168</v>
      </c>
      <c r="J273" s="484" t="s">
        <v>109</v>
      </c>
      <c r="K273" s="485" t="s">
        <v>1242</v>
      </c>
      <c r="L273" s="486">
        <v>0.5</v>
      </c>
      <c r="M273" s="469" t="s">
        <v>1644</v>
      </c>
      <c r="N273" s="469" t="s">
        <v>609</v>
      </c>
    </row>
    <row r="274" spans="1:14" ht="129" customHeight="1" x14ac:dyDescent="0.3">
      <c r="A274" s="487">
        <v>271</v>
      </c>
      <c r="B274" s="479" t="s">
        <v>1255</v>
      </c>
      <c r="C274" s="479" t="s">
        <v>1400</v>
      </c>
      <c r="D274" s="479" t="s">
        <v>1623</v>
      </c>
      <c r="E274" s="469" t="s">
        <v>1906</v>
      </c>
      <c r="F274" s="468" t="s">
        <v>1916</v>
      </c>
      <c r="G274" s="469" t="s">
        <v>1903</v>
      </c>
      <c r="H274" s="469" t="s">
        <v>1850</v>
      </c>
      <c r="I274" s="469" t="s">
        <v>168</v>
      </c>
      <c r="J274" s="484" t="s">
        <v>109</v>
      </c>
      <c r="K274" s="485" t="s">
        <v>1256</v>
      </c>
      <c r="L274" s="486">
        <v>0.5</v>
      </c>
      <c r="M274" s="469" t="s">
        <v>429</v>
      </c>
      <c r="N274" s="469" t="s">
        <v>109</v>
      </c>
    </row>
  </sheetData>
  <mergeCells count="2">
    <mergeCell ref="A1:N1"/>
    <mergeCell ref="A2:N2"/>
  </mergeCells>
  <conditionalFormatting sqref="B250:C263">
    <cfRule type="containsText" dxfId="18" priority="19" operator="containsText" text="N.A.">
      <formula>NOT(ISERROR(SEARCH("N.A.",B250)))</formula>
    </cfRule>
    <cfRule type="containsText" dxfId="17" priority="20" operator="containsText" text="OK">
      <formula>NOT(ISERROR(SEARCH("OK",B250)))</formula>
    </cfRule>
  </conditionalFormatting>
  <conditionalFormatting sqref="B253:C263">
    <cfRule type="containsText" dxfId="16" priority="21" operator="containsText" text="LEGALI">
      <formula>NOT(ISERROR(SEARCH("LEGALI",B253)))</formula>
    </cfRule>
  </conditionalFormatting>
  <conditionalFormatting sqref="B250:D252">
    <cfRule type="containsText" dxfId="15" priority="11" operator="containsText" text="LEGALI">
      <formula>NOT(ISERROR(SEARCH("LEGALI",B250)))</formula>
    </cfRule>
  </conditionalFormatting>
  <conditionalFormatting sqref="B265:D267">
    <cfRule type="containsText" dxfId="14" priority="7" operator="containsText" text="LEGALI">
      <formula>NOT(ISERROR(SEARCH("LEGALI",B265)))</formula>
    </cfRule>
  </conditionalFormatting>
  <conditionalFormatting sqref="B265:D274">
    <cfRule type="containsText" dxfId="13" priority="5" operator="containsText" text="N.A.">
      <formula>NOT(ISERROR(SEARCH("N.A.",B265)))</formula>
    </cfRule>
    <cfRule type="containsText" dxfId="12" priority="6" operator="containsText" text="OK">
      <formula>NOT(ISERROR(SEARCH("OK",B265)))</formula>
    </cfRule>
  </conditionalFormatting>
  <conditionalFormatting sqref="B268:D274">
    <cfRule type="containsText" dxfId="11" priority="4" operator="containsText" text="LEGALI">
      <formula>NOT(ISERROR(SEARCH("LEGALI",B268)))</formula>
    </cfRule>
  </conditionalFormatting>
  <conditionalFormatting sqref="D250:D258">
    <cfRule type="containsText" dxfId="10" priority="12" operator="containsText" text="N.A.">
      <formula>NOT(ISERROR(SEARCH("N.A.",D250)))</formula>
    </cfRule>
    <cfRule type="containsText" dxfId="9" priority="13" operator="containsText" text="OK">
      <formula>NOT(ISERROR(SEARCH("OK",D250)))</formula>
    </cfRule>
  </conditionalFormatting>
  <conditionalFormatting sqref="D253:D258">
    <cfRule type="containsText" dxfId="8" priority="14" operator="containsText" text="LEGALI">
      <formula>NOT(ISERROR(SEARCH("LEGALI",D253)))</formula>
    </cfRule>
  </conditionalFormatting>
  <conditionalFormatting sqref="D259:D263">
    <cfRule type="containsText" dxfId="7" priority="8" operator="containsText" text="N.A.">
      <formula>NOT(ISERROR(SEARCH("N.A.",D259)))</formula>
    </cfRule>
    <cfRule type="containsText" dxfId="6" priority="9" operator="containsText" text="OK">
      <formula>NOT(ISERROR(SEARCH("OK",D259)))</formula>
    </cfRule>
    <cfRule type="containsText" dxfId="5" priority="10" operator="containsText" text="LEGALI">
      <formula>NOT(ISERROR(SEARCH("LEGALI",D259)))</formula>
    </cfRule>
  </conditionalFormatting>
  <conditionalFormatting sqref="I6:I20">
    <cfRule type="containsText" dxfId="4" priority="1" operator="containsText" text="LEGALI">
      <formula>NOT(ISERROR(SEARCH("LEGALI",I6)))</formula>
    </cfRule>
    <cfRule type="containsText" dxfId="3" priority="2" operator="containsText" text="N.A.">
      <formula>NOT(ISERROR(SEARCH("N.A.",I6)))</formula>
    </cfRule>
    <cfRule type="containsText" dxfId="2" priority="3" operator="containsText" text="OK">
      <formula>NOT(ISERROR(SEARCH("OK",I6)))</formula>
    </cfRule>
  </conditionalFormatting>
  <dataValidations count="2">
    <dataValidation type="list" allowBlank="1" showInputMessage="1" showErrorMessage="1" sqref="E39" xr:uid="{CAB53340-0701-4DA9-AC0E-9C6179A81708}">
      <formula1>"OS1 - Asilo, OS2 - Migrazione legale ed integrazione, OS3 - Rimpatri, OS4 Solidarietà"</formula1>
    </dataValidation>
    <dataValidation type="list" allowBlank="1" showInputMessage="1" showErrorMessage="1" sqref="F195:F197 E134:E149 E40:E132 E194:E195 M133 M194 M274 M139 M145:M149 C116:C120 F274 F249 F46:F149 M43:M64 E4:E38 M66:M130 F4:F44" xr:uid="{7F3D70DB-46EF-4DCA-92A8-54AEDA993DF4}">
      <formula1>#REF!</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003C-DAA7-4E1C-A761-347BE51C5791}">
  <dimension ref="B2:C13"/>
  <sheetViews>
    <sheetView workbookViewId="0">
      <selection activeCell="E20" sqref="E20"/>
    </sheetView>
  </sheetViews>
  <sheetFormatPr defaultRowHeight="14.4" x14ac:dyDescent="0.3"/>
  <cols>
    <col min="2" max="2" width="4" customWidth="1"/>
  </cols>
  <sheetData>
    <row r="2" spans="2:3" x14ac:dyDescent="0.3">
      <c r="B2" t="s">
        <v>671</v>
      </c>
    </row>
    <row r="3" spans="2:3" x14ac:dyDescent="0.3">
      <c r="C3" t="s">
        <v>672</v>
      </c>
    </row>
    <row r="4" spans="2:3" x14ac:dyDescent="0.3">
      <c r="C4" t="s">
        <v>673</v>
      </c>
    </row>
    <row r="6" spans="2:3" x14ac:dyDescent="0.3">
      <c r="B6" t="s">
        <v>674</v>
      </c>
    </row>
    <row r="7" spans="2:3" x14ac:dyDescent="0.3">
      <c r="C7" t="s">
        <v>675</v>
      </c>
    </row>
    <row r="8" spans="2:3" x14ac:dyDescent="0.3">
      <c r="C8" t="s">
        <v>676</v>
      </c>
    </row>
    <row r="9" spans="2:3" x14ac:dyDescent="0.3">
      <c r="C9" t="s">
        <v>677</v>
      </c>
    </row>
    <row r="10" spans="2:3" x14ac:dyDescent="0.3">
      <c r="C10" t="s">
        <v>678</v>
      </c>
    </row>
    <row r="11" spans="2:3" x14ac:dyDescent="0.3">
      <c r="C11" t="s">
        <v>679</v>
      </c>
    </row>
    <row r="12" spans="2:3" x14ac:dyDescent="0.3">
      <c r="C12" t="s">
        <v>680</v>
      </c>
    </row>
    <row r="13" spans="2:3" x14ac:dyDescent="0.3">
      <c r="C13" t="s">
        <v>681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CF8F-B6E0-4456-97E6-2892FBB0623A}">
  <sheetPr filterMode="1">
    <pageSetUpPr fitToPage="1"/>
  </sheetPr>
  <dimension ref="B1:AC112"/>
  <sheetViews>
    <sheetView view="pageBreakPreview" zoomScale="70" zoomScaleNormal="70" zoomScaleSheetLayoutView="70" workbookViewId="0">
      <pane xSplit="11" ySplit="2" topLeftCell="R36" activePane="bottomRight" state="frozen"/>
      <selection pane="topRight" activeCell="A3" sqref="A3"/>
      <selection pane="bottomLeft" activeCell="A3" sqref="A3"/>
      <selection pane="bottomRight" activeCell="X18" sqref="X18:X53"/>
    </sheetView>
  </sheetViews>
  <sheetFormatPr defaultColWidth="8.5546875" defaultRowHeight="15.6" x14ac:dyDescent="0.3"/>
  <cols>
    <col min="1" max="1" width="1.5546875" style="41" customWidth="1"/>
    <col min="2" max="2" width="12.44140625" style="42" customWidth="1"/>
    <col min="3" max="3" width="7.44140625" style="385" customWidth="1"/>
    <col min="4" max="4" width="68.44140625" style="446" customWidth="1"/>
    <col min="5" max="5" width="44.5546875" style="447" customWidth="1"/>
    <col min="6" max="6" width="20" style="14" hidden="1" customWidth="1"/>
    <col min="7" max="7" width="21.5546875" style="41" hidden="1" customWidth="1"/>
    <col min="8" max="8" width="25.5546875" style="40" hidden="1" customWidth="1"/>
    <col min="9" max="10" width="16" style="40" hidden="1" customWidth="1"/>
    <col min="11" max="11" width="4.5546875" style="40" hidden="1" customWidth="1"/>
    <col min="12" max="12" width="21" style="41" customWidth="1"/>
    <col min="13" max="13" width="17.5546875" style="6" hidden="1" customWidth="1"/>
    <col min="14" max="14" width="21.5546875" style="40" hidden="1" customWidth="1"/>
    <col min="15" max="15" width="21.5546875" style="40" customWidth="1"/>
    <col min="16" max="16" width="59.5546875" style="32" hidden="1" customWidth="1"/>
    <col min="17" max="17" width="18.5546875" style="451" hidden="1" customWidth="1"/>
    <col min="18" max="18" width="8.5546875" style="451" customWidth="1"/>
    <col min="19" max="19" width="73.5546875" style="452" customWidth="1"/>
    <col min="20" max="20" width="8.44140625" style="453" hidden="1" customWidth="1"/>
    <col min="21" max="21" width="13.44140625" style="454" customWidth="1"/>
    <col min="22" max="22" width="20.5546875" style="455" customWidth="1"/>
    <col min="23" max="23" width="19" style="456" customWidth="1"/>
    <col min="24" max="24" width="7.44140625" style="391" customWidth="1"/>
    <col min="25" max="25" width="1.44140625" style="457" customWidth="1"/>
    <col min="26" max="26" width="37.44140625" style="41" customWidth="1"/>
    <col min="27" max="27" width="31.44140625" style="41" customWidth="1"/>
    <col min="28" max="28" width="123.5546875" style="32" customWidth="1"/>
    <col min="29" max="16384" width="8.5546875" style="41"/>
  </cols>
  <sheetData>
    <row r="1" spans="2:28" s="46" customFormat="1" ht="32.85" customHeight="1" thickBot="1" x14ac:dyDescent="0.35">
      <c r="B1" s="500" t="s">
        <v>797</v>
      </c>
      <c r="C1" s="501"/>
      <c r="D1" s="501"/>
      <c r="E1" s="501"/>
      <c r="F1" s="501"/>
      <c r="G1" s="501"/>
      <c r="H1" s="501"/>
      <c r="I1" s="501"/>
      <c r="J1" s="501"/>
      <c r="K1" s="501"/>
      <c r="L1" s="501"/>
      <c r="M1" s="501"/>
      <c r="N1" s="501"/>
      <c r="O1" s="501"/>
      <c r="P1" s="502"/>
      <c r="Q1" s="503" t="s">
        <v>798</v>
      </c>
      <c r="R1" s="504"/>
      <c r="S1" s="505"/>
      <c r="T1" s="504"/>
      <c r="U1" s="504"/>
      <c r="V1" s="506" t="s">
        <v>799</v>
      </c>
      <c r="W1" s="506"/>
      <c r="X1" s="507"/>
      <c r="Y1" s="45"/>
    </row>
    <row r="2" spans="2:28" ht="37.35" customHeight="1" thickBot="1" x14ac:dyDescent="0.35">
      <c r="B2" s="47" t="s">
        <v>794</v>
      </c>
      <c r="C2" s="48" t="s">
        <v>800</v>
      </c>
      <c r="D2" s="49" t="s">
        <v>801</v>
      </c>
      <c r="E2" s="50" t="s">
        <v>802</v>
      </c>
      <c r="F2" s="51" t="s">
        <v>803</v>
      </c>
      <c r="G2" s="51" t="s">
        <v>804</v>
      </c>
      <c r="H2" s="51" t="s">
        <v>805</v>
      </c>
      <c r="I2" s="52" t="s">
        <v>806</v>
      </c>
      <c r="J2" s="52" t="s">
        <v>807</v>
      </c>
      <c r="K2" s="52" t="s">
        <v>808</v>
      </c>
      <c r="L2" s="50" t="s">
        <v>804</v>
      </c>
      <c r="M2" s="53" t="s">
        <v>809</v>
      </c>
      <c r="N2" s="54" t="s">
        <v>810</v>
      </c>
      <c r="O2" s="50" t="s">
        <v>811</v>
      </c>
      <c r="P2" s="55"/>
      <c r="Q2" s="56"/>
      <c r="R2" s="57" t="s">
        <v>812</v>
      </c>
      <c r="S2" s="58" t="s">
        <v>813</v>
      </c>
      <c r="T2" s="59"/>
      <c r="U2" s="60" t="s">
        <v>814</v>
      </c>
      <c r="V2" s="61" t="s">
        <v>804</v>
      </c>
      <c r="W2" s="62"/>
      <c r="X2" s="63" t="s">
        <v>815</v>
      </c>
      <c r="Y2" s="64"/>
      <c r="Z2" s="65" t="s">
        <v>816</v>
      </c>
      <c r="AA2" s="66" t="s">
        <v>817</v>
      </c>
      <c r="AB2" s="67" t="s">
        <v>818</v>
      </c>
    </row>
    <row r="3" spans="2:28" ht="30" hidden="1" customHeight="1" x14ac:dyDescent="0.3">
      <c r="B3" s="508" t="s">
        <v>819</v>
      </c>
      <c r="C3" s="68" t="s">
        <v>820</v>
      </c>
      <c r="D3" s="69" t="s">
        <v>821</v>
      </c>
      <c r="E3" s="70" t="s">
        <v>822</v>
      </c>
      <c r="F3" s="71">
        <v>7600000</v>
      </c>
      <c r="G3" s="71">
        <f>L3/2</f>
        <v>1750000</v>
      </c>
      <c r="H3" s="511">
        <f>SUM(G3:G17)</f>
        <v>222200000</v>
      </c>
      <c r="I3" s="514">
        <f>H3/H66</f>
        <v>0.42849482650994258</v>
      </c>
      <c r="J3" s="72" t="s">
        <v>314</v>
      </c>
      <c r="K3" s="73"/>
      <c r="L3" s="71">
        <v>3500000</v>
      </c>
      <c r="M3" s="74" t="s">
        <v>823</v>
      </c>
      <c r="N3" s="511">
        <f>SUM(L3:L17)</f>
        <v>444400000</v>
      </c>
      <c r="O3" s="511">
        <f>SUM(L3:L17)</f>
        <v>444400000</v>
      </c>
      <c r="P3" s="75" t="s">
        <v>824</v>
      </c>
      <c r="Q3" s="76"/>
      <c r="R3" s="77"/>
      <c r="S3" s="78"/>
      <c r="T3" s="78"/>
      <c r="U3" s="79"/>
      <c r="V3" s="80"/>
      <c r="W3" s="517">
        <f>SUM(V3:V17)</f>
        <v>243100394.91</v>
      </c>
      <c r="X3" s="520">
        <f>W3/O3</f>
        <v>0.54703059160666068</v>
      </c>
      <c r="Y3" s="81"/>
      <c r="Z3" s="82"/>
      <c r="AA3" s="83">
        <f>V3</f>
        <v>0</v>
      </c>
      <c r="AB3" s="84" t="s">
        <v>825</v>
      </c>
    </row>
    <row r="4" spans="2:28" ht="35.1" hidden="1" customHeight="1" x14ac:dyDescent="0.3">
      <c r="B4" s="509"/>
      <c r="C4" s="85" t="s">
        <v>826</v>
      </c>
      <c r="D4" s="86" t="s">
        <v>827</v>
      </c>
      <c r="E4" s="87" t="s">
        <v>828</v>
      </c>
      <c r="F4" s="88">
        <v>75000000</v>
      </c>
      <c r="G4" s="88">
        <f>L4/2</f>
        <v>37500000</v>
      </c>
      <c r="H4" s="512"/>
      <c r="I4" s="515"/>
      <c r="J4" s="89" t="s">
        <v>685</v>
      </c>
      <c r="K4" s="90">
        <f>G4</f>
        <v>37500000</v>
      </c>
      <c r="L4" s="88">
        <v>75000000</v>
      </c>
      <c r="M4" s="91" t="s">
        <v>829</v>
      </c>
      <c r="N4" s="512"/>
      <c r="O4" s="512"/>
      <c r="P4" s="92" t="s">
        <v>830</v>
      </c>
      <c r="Q4" s="93"/>
      <c r="R4" s="94" t="s">
        <v>831</v>
      </c>
      <c r="S4" s="95" t="s">
        <v>832</v>
      </c>
      <c r="T4" s="96"/>
      <c r="U4" s="97">
        <v>45204</v>
      </c>
      <c r="V4" s="98">
        <v>30049968.870000001</v>
      </c>
      <c r="W4" s="518"/>
      <c r="X4" s="521"/>
      <c r="Y4" s="81"/>
      <c r="Z4" s="99" t="s">
        <v>833</v>
      </c>
      <c r="AA4" s="83">
        <f t="shared" ref="AA4:AA66" si="0">V4</f>
        <v>30049968.870000001</v>
      </c>
      <c r="AB4" s="100" t="s">
        <v>834</v>
      </c>
    </row>
    <row r="5" spans="2:28" ht="37.35" hidden="1" customHeight="1" x14ac:dyDescent="0.3">
      <c r="B5" s="509"/>
      <c r="C5" s="85" t="s">
        <v>835</v>
      </c>
      <c r="D5" s="86" t="s">
        <v>836</v>
      </c>
      <c r="E5" s="87" t="s">
        <v>837</v>
      </c>
      <c r="F5" s="88">
        <f>8200000+18500000</f>
        <v>26700000</v>
      </c>
      <c r="G5" s="88">
        <f t="shared" ref="G5:G62" si="1">L5/2</f>
        <v>13350000</v>
      </c>
      <c r="H5" s="512"/>
      <c r="I5" s="515"/>
      <c r="J5" s="89" t="s">
        <v>314</v>
      </c>
      <c r="K5" s="90"/>
      <c r="L5" s="101">
        <f>F5</f>
        <v>26700000</v>
      </c>
      <c r="M5" s="91" t="s">
        <v>838</v>
      </c>
      <c r="N5" s="512"/>
      <c r="O5" s="512"/>
      <c r="P5" s="102" t="s">
        <v>839</v>
      </c>
      <c r="Q5" s="103" t="s">
        <v>840</v>
      </c>
      <c r="R5" s="94" t="s">
        <v>831</v>
      </c>
      <c r="S5" s="104" t="s">
        <v>841</v>
      </c>
      <c r="T5" s="105"/>
      <c r="U5" s="97">
        <v>45181</v>
      </c>
      <c r="V5" s="98">
        <v>9098080</v>
      </c>
      <c r="W5" s="518"/>
      <c r="X5" s="521"/>
      <c r="Y5" s="81"/>
      <c r="Z5" s="99" t="s">
        <v>833</v>
      </c>
      <c r="AA5" s="83">
        <f t="shared" si="0"/>
        <v>9098080</v>
      </c>
      <c r="AB5" s="106" t="s">
        <v>842</v>
      </c>
    </row>
    <row r="6" spans="2:28" ht="29.85" hidden="1" customHeight="1" x14ac:dyDescent="0.3">
      <c r="B6" s="509"/>
      <c r="C6" s="534" t="s">
        <v>843</v>
      </c>
      <c r="D6" s="536" t="s">
        <v>844</v>
      </c>
      <c r="E6" s="538" t="s">
        <v>845</v>
      </c>
      <c r="F6" s="525">
        <v>40000000</v>
      </c>
      <c r="G6" s="525">
        <f>L6/2</f>
        <v>20000000</v>
      </c>
      <c r="H6" s="512"/>
      <c r="I6" s="515"/>
      <c r="J6" s="531" t="s">
        <v>314</v>
      </c>
      <c r="K6" s="523"/>
      <c r="L6" s="525">
        <v>40000000</v>
      </c>
      <c r="M6" s="527" t="s">
        <v>846</v>
      </c>
      <c r="N6" s="512"/>
      <c r="O6" s="512"/>
      <c r="P6" s="102"/>
      <c r="Q6" s="103"/>
      <c r="R6" s="107" t="s">
        <v>831</v>
      </c>
      <c r="S6" s="108" t="s">
        <v>847</v>
      </c>
      <c r="T6" s="109"/>
      <c r="U6" s="110" t="s">
        <v>848</v>
      </c>
      <c r="V6" s="111" t="s">
        <v>849</v>
      </c>
      <c r="W6" s="518"/>
      <c r="X6" s="521"/>
      <c r="Y6" s="81"/>
      <c r="Z6" s="99" t="s">
        <v>850</v>
      </c>
      <c r="AA6" s="83"/>
      <c r="AB6" s="106"/>
    </row>
    <row r="7" spans="2:28" ht="29.85" hidden="1" customHeight="1" x14ac:dyDescent="0.3">
      <c r="B7" s="509"/>
      <c r="C7" s="535"/>
      <c r="D7" s="537"/>
      <c r="E7" s="539"/>
      <c r="F7" s="526"/>
      <c r="G7" s="526"/>
      <c r="H7" s="512"/>
      <c r="I7" s="515"/>
      <c r="J7" s="532"/>
      <c r="K7" s="524"/>
      <c r="L7" s="526"/>
      <c r="M7" s="528"/>
      <c r="N7" s="512"/>
      <c r="O7" s="512"/>
      <c r="P7" s="112" t="s">
        <v>851</v>
      </c>
      <c r="Q7" s="113"/>
      <c r="R7" s="114" t="s">
        <v>831</v>
      </c>
      <c r="S7" s="115" t="s">
        <v>852</v>
      </c>
      <c r="T7" s="116"/>
      <c r="U7" s="117" t="s">
        <v>848</v>
      </c>
      <c r="V7" s="118">
        <v>2000000</v>
      </c>
      <c r="W7" s="518"/>
      <c r="X7" s="521"/>
      <c r="Y7" s="81"/>
      <c r="Z7" s="99" t="s">
        <v>850</v>
      </c>
      <c r="AA7" s="83">
        <f t="shared" si="0"/>
        <v>2000000</v>
      </c>
      <c r="AB7" s="119" t="s">
        <v>853</v>
      </c>
    </row>
    <row r="8" spans="2:28" ht="30" hidden="1" customHeight="1" x14ac:dyDescent="0.3">
      <c r="B8" s="509"/>
      <c r="C8" s="529" t="s">
        <v>854</v>
      </c>
      <c r="D8" s="530" t="s">
        <v>855</v>
      </c>
      <c r="E8" s="120" t="s">
        <v>856</v>
      </c>
      <c r="F8" s="525">
        <v>40000000</v>
      </c>
      <c r="G8" s="525">
        <f t="shared" si="1"/>
        <v>20000000</v>
      </c>
      <c r="H8" s="512"/>
      <c r="I8" s="515"/>
      <c r="J8" s="531" t="s">
        <v>314</v>
      </c>
      <c r="K8" s="523"/>
      <c r="L8" s="533">
        <v>40000000</v>
      </c>
      <c r="M8" s="544" t="s">
        <v>846</v>
      </c>
      <c r="N8" s="512"/>
      <c r="O8" s="512"/>
      <c r="P8" s="545" t="s">
        <v>857</v>
      </c>
      <c r="Q8" s="93" t="s">
        <v>858</v>
      </c>
      <c r="R8" s="107" t="s">
        <v>13</v>
      </c>
      <c r="S8" s="121" t="s">
        <v>859</v>
      </c>
      <c r="T8" s="122" t="s">
        <v>685</v>
      </c>
      <c r="U8" s="123">
        <v>45092</v>
      </c>
      <c r="V8" s="124">
        <v>32000000</v>
      </c>
      <c r="W8" s="518"/>
      <c r="X8" s="521"/>
      <c r="Y8" s="81"/>
      <c r="Z8" s="99" t="s">
        <v>860</v>
      </c>
      <c r="AA8" s="83">
        <f t="shared" si="0"/>
        <v>32000000</v>
      </c>
      <c r="AB8" s="546" t="s">
        <v>861</v>
      </c>
    </row>
    <row r="9" spans="2:28" ht="30" hidden="1" customHeight="1" x14ac:dyDescent="0.3">
      <c r="B9" s="509"/>
      <c r="C9" s="529"/>
      <c r="D9" s="530"/>
      <c r="E9" s="125" t="s">
        <v>862</v>
      </c>
      <c r="F9" s="526"/>
      <c r="G9" s="526"/>
      <c r="H9" s="512"/>
      <c r="I9" s="515"/>
      <c r="J9" s="532"/>
      <c r="K9" s="524"/>
      <c r="L9" s="533"/>
      <c r="M9" s="544"/>
      <c r="N9" s="512"/>
      <c r="O9" s="512"/>
      <c r="P9" s="545"/>
      <c r="Q9" s="93" t="s">
        <v>862</v>
      </c>
      <c r="R9" s="114" t="s">
        <v>831</v>
      </c>
      <c r="S9" s="126" t="s">
        <v>863</v>
      </c>
      <c r="T9" s="127" t="s">
        <v>685</v>
      </c>
      <c r="U9" s="117" t="s">
        <v>848</v>
      </c>
      <c r="V9" s="128">
        <v>750000</v>
      </c>
      <c r="W9" s="518"/>
      <c r="X9" s="521"/>
      <c r="Y9" s="81"/>
      <c r="Z9" s="99" t="s">
        <v>850</v>
      </c>
      <c r="AA9" s="83">
        <f t="shared" si="0"/>
        <v>750000</v>
      </c>
      <c r="AB9" s="546"/>
    </row>
    <row r="10" spans="2:28" ht="35.85" hidden="1" customHeight="1" x14ac:dyDescent="0.3">
      <c r="B10" s="509"/>
      <c r="C10" s="85" t="s">
        <v>864</v>
      </c>
      <c r="D10" s="129" t="s">
        <v>865</v>
      </c>
      <c r="E10" s="87" t="s">
        <v>866</v>
      </c>
      <c r="F10" s="88"/>
      <c r="G10" s="88">
        <v>40000000</v>
      </c>
      <c r="H10" s="512"/>
      <c r="I10" s="515"/>
      <c r="J10" s="89" t="s">
        <v>314</v>
      </c>
      <c r="K10" s="130"/>
      <c r="L10" s="101">
        <v>80000000</v>
      </c>
      <c r="M10" s="131" t="s">
        <v>846</v>
      </c>
      <c r="N10" s="512"/>
      <c r="O10" s="512"/>
      <c r="P10" s="132" t="s">
        <v>867</v>
      </c>
      <c r="Q10" s="93" t="s">
        <v>858</v>
      </c>
      <c r="R10" s="94" t="s">
        <v>13</v>
      </c>
      <c r="S10" s="104" t="s">
        <v>868</v>
      </c>
      <c r="T10" s="133"/>
      <c r="U10" s="134">
        <v>45092</v>
      </c>
      <c r="V10" s="98">
        <v>35000000</v>
      </c>
      <c r="W10" s="518"/>
      <c r="X10" s="521"/>
      <c r="Y10" s="81"/>
      <c r="Z10" s="99" t="s">
        <v>860</v>
      </c>
      <c r="AA10" s="83">
        <f t="shared" si="0"/>
        <v>35000000</v>
      </c>
      <c r="AB10" s="106" t="s">
        <v>869</v>
      </c>
    </row>
    <row r="11" spans="2:28" ht="40.35" hidden="1" customHeight="1" x14ac:dyDescent="0.3">
      <c r="B11" s="509"/>
      <c r="C11" s="85" t="s">
        <v>870</v>
      </c>
      <c r="D11" s="129" t="s">
        <v>871</v>
      </c>
      <c r="E11" s="87" t="s">
        <v>822</v>
      </c>
      <c r="F11" s="88">
        <v>6000000</v>
      </c>
      <c r="G11" s="88">
        <f t="shared" si="1"/>
        <v>3000000</v>
      </c>
      <c r="H11" s="512"/>
      <c r="I11" s="515"/>
      <c r="J11" s="89" t="s">
        <v>685</v>
      </c>
      <c r="K11" s="90">
        <f>G11</f>
        <v>3000000</v>
      </c>
      <c r="L11" s="88">
        <v>6000000</v>
      </c>
      <c r="M11" s="91" t="s">
        <v>829</v>
      </c>
      <c r="N11" s="512"/>
      <c r="O11" s="512"/>
      <c r="P11" s="135" t="s">
        <v>872</v>
      </c>
      <c r="Q11" s="136" t="s">
        <v>873</v>
      </c>
      <c r="R11" s="94" t="s">
        <v>831</v>
      </c>
      <c r="S11" s="104" t="s">
        <v>874</v>
      </c>
      <c r="T11" s="137"/>
      <c r="U11" s="97">
        <v>45181</v>
      </c>
      <c r="V11" s="98">
        <v>2659330</v>
      </c>
      <c r="W11" s="518"/>
      <c r="X11" s="521"/>
      <c r="Y11" s="81"/>
      <c r="Z11" s="99" t="s">
        <v>833</v>
      </c>
      <c r="AA11" s="83">
        <f t="shared" si="0"/>
        <v>2659330</v>
      </c>
      <c r="AB11" s="138" t="s">
        <v>875</v>
      </c>
    </row>
    <row r="12" spans="2:28" ht="30" hidden="1" customHeight="1" x14ac:dyDescent="0.3">
      <c r="B12" s="509"/>
      <c r="C12" s="534" t="s">
        <v>876</v>
      </c>
      <c r="D12" s="542" t="s">
        <v>877</v>
      </c>
      <c r="E12" s="538" t="s">
        <v>822</v>
      </c>
      <c r="F12" s="525">
        <v>120000000</v>
      </c>
      <c r="G12" s="525">
        <f t="shared" si="1"/>
        <v>50000000</v>
      </c>
      <c r="H12" s="512"/>
      <c r="I12" s="515"/>
      <c r="J12" s="531" t="s">
        <v>314</v>
      </c>
      <c r="K12" s="523"/>
      <c r="L12" s="556">
        <v>100000000</v>
      </c>
      <c r="M12" s="527" t="s">
        <v>878</v>
      </c>
      <c r="N12" s="512"/>
      <c r="O12" s="512"/>
      <c r="P12" s="558" t="s">
        <v>879</v>
      </c>
      <c r="Q12" s="560" t="s">
        <v>822</v>
      </c>
      <c r="R12" s="139" t="s">
        <v>13</v>
      </c>
      <c r="S12" s="140" t="s">
        <v>880</v>
      </c>
      <c r="T12" s="141" t="s">
        <v>685</v>
      </c>
      <c r="U12" s="142">
        <v>44776</v>
      </c>
      <c r="V12" s="124">
        <v>43496527.039999999</v>
      </c>
      <c r="W12" s="518"/>
      <c r="X12" s="521"/>
      <c r="Y12" s="81"/>
      <c r="Z12" s="99" t="s">
        <v>860</v>
      </c>
      <c r="AA12" s="83">
        <f t="shared" si="0"/>
        <v>43496527.039999999</v>
      </c>
      <c r="AB12" s="540" t="s">
        <v>881</v>
      </c>
    </row>
    <row r="13" spans="2:28" ht="30" hidden="1" customHeight="1" x14ac:dyDescent="0.3">
      <c r="B13" s="509"/>
      <c r="C13" s="535"/>
      <c r="D13" s="543"/>
      <c r="E13" s="539"/>
      <c r="F13" s="526"/>
      <c r="G13" s="526"/>
      <c r="H13" s="512"/>
      <c r="I13" s="515"/>
      <c r="J13" s="532"/>
      <c r="K13" s="524"/>
      <c r="L13" s="557"/>
      <c r="M13" s="528"/>
      <c r="N13" s="512"/>
      <c r="O13" s="512"/>
      <c r="P13" s="559"/>
      <c r="Q13" s="561"/>
      <c r="R13" s="143" t="s">
        <v>13</v>
      </c>
      <c r="S13" s="144" t="s">
        <v>882</v>
      </c>
      <c r="T13" s="145"/>
      <c r="U13" s="146">
        <v>45232</v>
      </c>
      <c r="V13" s="128">
        <v>15568000</v>
      </c>
      <c r="W13" s="518"/>
      <c r="X13" s="521"/>
      <c r="Y13" s="81"/>
      <c r="Z13" s="99" t="s">
        <v>860</v>
      </c>
      <c r="AA13" s="83">
        <f t="shared" si="0"/>
        <v>15568000</v>
      </c>
      <c r="AB13" s="541"/>
    </row>
    <row r="14" spans="2:28" ht="46.35" hidden="1" customHeight="1" x14ac:dyDescent="0.3">
      <c r="B14" s="509"/>
      <c r="C14" s="85" t="s">
        <v>883</v>
      </c>
      <c r="D14" s="129" t="s">
        <v>884</v>
      </c>
      <c r="E14" s="87" t="s">
        <v>822</v>
      </c>
      <c r="F14" s="88">
        <v>77000000</v>
      </c>
      <c r="G14" s="88">
        <f t="shared" si="1"/>
        <v>34000000</v>
      </c>
      <c r="H14" s="512"/>
      <c r="I14" s="515"/>
      <c r="J14" s="89" t="s">
        <v>314</v>
      </c>
      <c r="K14" s="130"/>
      <c r="L14" s="101">
        <v>68000000</v>
      </c>
      <c r="M14" s="91" t="s">
        <v>878</v>
      </c>
      <c r="N14" s="512"/>
      <c r="O14" s="512"/>
      <c r="P14" s="102" t="s">
        <v>885</v>
      </c>
      <c r="Q14" s="113" t="s">
        <v>822</v>
      </c>
      <c r="R14" s="147" t="s">
        <v>831</v>
      </c>
      <c r="S14" s="95" t="s">
        <v>285</v>
      </c>
      <c r="T14" s="148"/>
      <c r="U14" s="149">
        <v>45219</v>
      </c>
      <c r="V14" s="150">
        <v>68000000</v>
      </c>
      <c r="W14" s="518"/>
      <c r="X14" s="521"/>
      <c r="Y14" s="81"/>
      <c r="Z14" s="99" t="s">
        <v>833</v>
      </c>
      <c r="AA14" s="83">
        <f t="shared" si="0"/>
        <v>68000000</v>
      </c>
      <c r="AB14" s="106" t="s">
        <v>886</v>
      </c>
    </row>
    <row r="15" spans="2:28" ht="30" hidden="1" customHeight="1" x14ac:dyDescent="0.3">
      <c r="B15" s="509"/>
      <c r="C15" s="534" t="s">
        <v>887</v>
      </c>
      <c r="D15" s="542" t="s">
        <v>888</v>
      </c>
      <c r="E15" s="538" t="s">
        <v>889</v>
      </c>
      <c r="F15" s="525">
        <v>4500000</v>
      </c>
      <c r="G15" s="525">
        <f t="shared" si="1"/>
        <v>2240000</v>
      </c>
      <c r="H15" s="512"/>
      <c r="I15" s="515"/>
      <c r="J15" s="531" t="s">
        <v>314</v>
      </c>
      <c r="K15" s="516"/>
      <c r="L15" s="525">
        <v>4480000</v>
      </c>
      <c r="M15" s="91" t="s">
        <v>890</v>
      </c>
      <c r="N15" s="512"/>
      <c r="O15" s="512"/>
      <c r="P15" s="570" t="s">
        <v>891</v>
      </c>
      <c r="Q15" s="113" t="s">
        <v>892</v>
      </c>
      <c r="R15" s="139" t="s">
        <v>831</v>
      </c>
      <c r="S15" s="108" t="s">
        <v>893</v>
      </c>
      <c r="T15" s="151" t="s">
        <v>685</v>
      </c>
      <c r="U15" s="142">
        <v>45257</v>
      </c>
      <c r="V15" s="152">
        <v>3963389</v>
      </c>
      <c r="W15" s="518"/>
      <c r="X15" s="521"/>
      <c r="Y15" s="81"/>
      <c r="Z15" s="99" t="s">
        <v>833</v>
      </c>
      <c r="AA15" s="83">
        <f t="shared" si="0"/>
        <v>3963389</v>
      </c>
      <c r="AB15" s="547" t="s">
        <v>894</v>
      </c>
    </row>
    <row r="16" spans="2:28" ht="30" hidden="1" customHeight="1" x14ac:dyDescent="0.3">
      <c r="B16" s="509"/>
      <c r="C16" s="535"/>
      <c r="D16" s="543"/>
      <c r="E16" s="539"/>
      <c r="F16" s="526"/>
      <c r="G16" s="526"/>
      <c r="H16" s="512"/>
      <c r="I16" s="515"/>
      <c r="J16" s="532"/>
      <c r="K16" s="569"/>
      <c r="L16" s="526"/>
      <c r="M16" s="153"/>
      <c r="N16" s="512"/>
      <c r="O16" s="512"/>
      <c r="P16" s="571"/>
      <c r="Q16" s="113" t="s">
        <v>895</v>
      </c>
      <c r="R16" s="154" t="s">
        <v>831</v>
      </c>
      <c r="S16" s="155" t="s">
        <v>874</v>
      </c>
      <c r="T16" s="156"/>
      <c r="U16" s="157">
        <v>45181</v>
      </c>
      <c r="V16" s="158">
        <v>515100</v>
      </c>
      <c r="W16" s="518"/>
      <c r="X16" s="521"/>
      <c r="Y16" s="81"/>
      <c r="Z16" s="99" t="s">
        <v>833</v>
      </c>
      <c r="AA16" s="83">
        <f t="shared" si="0"/>
        <v>515100</v>
      </c>
      <c r="AB16" s="548"/>
    </row>
    <row r="17" spans="2:29" ht="30" hidden="1" customHeight="1" thickBot="1" x14ac:dyDescent="0.35">
      <c r="B17" s="510"/>
      <c r="C17" s="159" t="s">
        <v>896</v>
      </c>
      <c r="D17" s="160" t="s">
        <v>897</v>
      </c>
      <c r="E17" s="161" t="s">
        <v>898</v>
      </c>
      <c r="F17" s="162">
        <v>700000</v>
      </c>
      <c r="G17" s="162">
        <f t="shared" si="1"/>
        <v>360000</v>
      </c>
      <c r="H17" s="513"/>
      <c r="I17" s="516"/>
      <c r="J17" s="163" t="s">
        <v>685</v>
      </c>
      <c r="K17" s="164">
        <f>G17</f>
        <v>360000</v>
      </c>
      <c r="L17" s="162">
        <v>720000</v>
      </c>
      <c r="M17" s="165" t="s">
        <v>829</v>
      </c>
      <c r="N17" s="513"/>
      <c r="O17" s="513"/>
      <c r="P17" s="166" t="s">
        <v>899</v>
      </c>
      <c r="Q17" s="167"/>
      <c r="R17" s="168"/>
      <c r="S17" s="169"/>
      <c r="T17" s="169"/>
      <c r="U17" s="170"/>
      <c r="V17" s="171"/>
      <c r="W17" s="519"/>
      <c r="X17" s="522"/>
      <c r="Y17" s="81"/>
      <c r="Z17" s="172"/>
      <c r="AA17" s="83">
        <f t="shared" si="0"/>
        <v>0</v>
      </c>
      <c r="AB17" s="173" t="s">
        <v>900</v>
      </c>
      <c r="AC17" s="14"/>
    </row>
    <row r="18" spans="2:29" ht="26.1" hidden="1" customHeight="1" x14ac:dyDescent="0.3">
      <c r="B18" s="508" t="s">
        <v>901</v>
      </c>
      <c r="C18" s="550" t="s">
        <v>902</v>
      </c>
      <c r="D18" s="551" t="s">
        <v>903</v>
      </c>
      <c r="E18" s="552" t="s">
        <v>856</v>
      </c>
      <c r="F18" s="554"/>
      <c r="G18" s="564">
        <f t="shared" si="1"/>
        <v>23750000</v>
      </c>
      <c r="H18" s="585">
        <f>SUM(G18:G53)</f>
        <v>199626011.03999999</v>
      </c>
      <c r="I18" s="596">
        <f>H18/H66</f>
        <v>0.38496270462401744</v>
      </c>
      <c r="J18" s="599" t="s">
        <v>314</v>
      </c>
      <c r="K18" s="562"/>
      <c r="L18" s="564">
        <f>15000000+15000000+5000000+10500000+2000000</f>
        <v>47500000</v>
      </c>
      <c r="M18" s="584" t="s">
        <v>904</v>
      </c>
      <c r="N18" s="585">
        <f>SUM(L18:L53)</f>
        <v>399252022.07999998</v>
      </c>
      <c r="O18" s="585">
        <f>SUM(L18:L53)</f>
        <v>399252022.07999998</v>
      </c>
      <c r="P18" s="589" t="s">
        <v>905</v>
      </c>
      <c r="Q18" s="174" t="s">
        <v>906</v>
      </c>
      <c r="R18" s="175" t="s">
        <v>831</v>
      </c>
      <c r="S18" s="176" t="s">
        <v>157</v>
      </c>
      <c r="T18" s="177" t="s">
        <v>685</v>
      </c>
      <c r="U18" s="178">
        <v>44972</v>
      </c>
      <c r="V18" s="179">
        <v>4703456.78</v>
      </c>
      <c r="W18" s="591">
        <f>SUM(V18:V53)</f>
        <v>306632533.48000002</v>
      </c>
      <c r="X18" s="520">
        <f>W18/O18</f>
        <v>0.76801748400051595</v>
      </c>
      <c r="Y18" s="81"/>
      <c r="Z18" s="99" t="s">
        <v>833</v>
      </c>
      <c r="AA18" s="83">
        <f t="shared" si="0"/>
        <v>4703456.78</v>
      </c>
      <c r="AB18" s="572" t="s">
        <v>907</v>
      </c>
    </row>
    <row r="19" spans="2:29" ht="23.1" hidden="1" customHeight="1" x14ac:dyDescent="0.3">
      <c r="B19" s="509"/>
      <c r="C19" s="529"/>
      <c r="D19" s="530"/>
      <c r="E19" s="553"/>
      <c r="F19" s="555"/>
      <c r="G19" s="565"/>
      <c r="H19" s="586"/>
      <c r="I19" s="597"/>
      <c r="J19" s="600"/>
      <c r="K19" s="563"/>
      <c r="L19" s="565"/>
      <c r="M19" s="583"/>
      <c r="N19" s="586"/>
      <c r="O19" s="586"/>
      <c r="P19" s="590"/>
      <c r="Q19" s="180" t="s">
        <v>906</v>
      </c>
      <c r="R19" s="181" t="s">
        <v>831</v>
      </c>
      <c r="S19" s="182" t="s">
        <v>796</v>
      </c>
      <c r="T19" s="183" t="s">
        <v>685</v>
      </c>
      <c r="U19" s="184">
        <v>45086</v>
      </c>
      <c r="V19" s="185">
        <v>4000000</v>
      </c>
      <c r="W19" s="592"/>
      <c r="X19" s="521"/>
      <c r="Y19" s="81"/>
      <c r="Z19" s="99" t="s">
        <v>833</v>
      </c>
      <c r="AA19" s="83">
        <f t="shared" si="0"/>
        <v>4000000</v>
      </c>
      <c r="AB19" s="573"/>
    </row>
    <row r="20" spans="2:29" ht="29.1" hidden="1" customHeight="1" x14ac:dyDescent="0.3">
      <c r="B20" s="509"/>
      <c r="C20" s="529"/>
      <c r="D20" s="530"/>
      <c r="E20" s="553"/>
      <c r="F20" s="555"/>
      <c r="G20" s="565"/>
      <c r="H20" s="586"/>
      <c r="I20" s="597"/>
      <c r="J20" s="600"/>
      <c r="K20" s="563"/>
      <c r="L20" s="565"/>
      <c r="M20" s="583"/>
      <c r="N20" s="586"/>
      <c r="O20" s="586"/>
      <c r="P20" s="590"/>
      <c r="Q20" s="180" t="s">
        <v>906</v>
      </c>
      <c r="R20" s="181" t="s">
        <v>908</v>
      </c>
      <c r="S20" s="182" t="s">
        <v>909</v>
      </c>
      <c r="T20" s="183" t="s">
        <v>685</v>
      </c>
      <c r="U20" s="186">
        <v>45092</v>
      </c>
      <c r="V20" s="185">
        <v>20000000</v>
      </c>
      <c r="W20" s="592"/>
      <c r="X20" s="521"/>
      <c r="Y20" s="81"/>
      <c r="Z20" s="99" t="s">
        <v>860</v>
      </c>
      <c r="AA20" s="83">
        <f t="shared" si="0"/>
        <v>20000000</v>
      </c>
      <c r="AB20" s="573"/>
    </row>
    <row r="21" spans="2:29" ht="29.1" hidden="1" customHeight="1" x14ac:dyDescent="0.3">
      <c r="B21" s="509"/>
      <c r="C21" s="529"/>
      <c r="D21" s="530"/>
      <c r="E21" s="553"/>
      <c r="F21" s="555"/>
      <c r="G21" s="565"/>
      <c r="H21" s="586"/>
      <c r="I21" s="597"/>
      <c r="J21" s="600"/>
      <c r="K21" s="563"/>
      <c r="L21" s="565"/>
      <c r="M21" s="583"/>
      <c r="N21" s="586"/>
      <c r="O21" s="586"/>
      <c r="P21" s="590"/>
      <c r="Q21" s="180" t="s">
        <v>906</v>
      </c>
      <c r="R21" s="181" t="s">
        <v>13</v>
      </c>
      <c r="S21" s="187" t="s">
        <v>910</v>
      </c>
      <c r="T21" s="183" t="s">
        <v>685</v>
      </c>
      <c r="U21" s="186">
        <v>45092</v>
      </c>
      <c r="V21" s="188">
        <v>900000</v>
      </c>
      <c r="W21" s="592"/>
      <c r="X21" s="521"/>
      <c r="Y21" s="81"/>
      <c r="Z21" s="99" t="s">
        <v>860</v>
      </c>
      <c r="AA21" s="83">
        <f t="shared" si="0"/>
        <v>900000</v>
      </c>
      <c r="AB21" s="573"/>
    </row>
    <row r="22" spans="2:29" ht="36.6" hidden="1" customHeight="1" x14ac:dyDescent="0.3">
      <c r="B22" s="509"/>
      <c r="C22" s="529"/>
      <c r="D22" s="530"/>
      <c r="E22" s="553"/>
      <c r="F22" s="555"/>
      <c r="G22" s="565"/>
      <c r="H22" s="586"/>
      <c r="I22" s="597"/>
      <c r="J22" s="600"/>
      <c r="K22" s="563"/>
      <c r="L22" s="565"/>
      <c r="M22" s="583"/>
      <c r="N22" s="586"/>
      <c r="O22" s="586"/>
      <c r="P22" s="590"/>
      <c r="Q22" s="180" t="s">
        <v>906</v>
      </c>
      <c r="R22" s="181" t="s">
        <v>13</v>
      </c>
      <c r="S22" s="187" t="s">
        <v>911</v>
      </c>
      <c r="T22" s="183" t="s">
        <v>314</v>
      </c>
      <c r="U22" s="184">
        <v>45037</v>
      </c>
      <c r="V22" s="185">
        <v>8986182.2400000002</v>
      </c>
      <c r="W22" s="592"/>
      <c r="X22" s="521"/>
      <c r="Y22" s="81"/>
      <c r="Z22" s="99" t="s">
        <v>860</v>
      </c>
      <c r="AA22" s="83">
        <f t="shared" si="0"/>
        <v>8986182.2400000002</v>
      </c>
      <c r="AB22" s="573"/>
    </row>
    <row r="23" spans="2:29" ht="29.1" hidden="1" customHeight="1" x14ac:dyDescent="0.3">
      <c r="B23" s="509"/>
      <c r="C23" s="529"/>
      <c r="D23" s="530"/>
      <c r="E23" s="553"/>
      <c r="F23" s="555"/>
      <c r="G23" s="565"/>
      <c r="H23" s="586"/>
      <c r="I23" s="597"/>
      <c r="J23" s="600"/>
      <c r="K23" s="563"/>
      <c r="L23" s="565"/>
      <c r="M23" s="583"/>
      <c r="N23" s="586"/>
      <c r="O23" s="586"/>
      <c r="P23" s="590"/>
      <c r="Q23" s="180" t="s">
        <v>906</v>
      </c>
      <c r="R23" s="181" t="s">
        <v>13</v>
      </c>
      <c r="S23" s="182" t="s">
        <v>912</v>
      </c>
      <c r="T23" s="189"/>
      <c r="U23" s="184">
        <v>45142</v>
      </c>
      <c r="V23" s="185">
        <v>10000000</v>
      </c>
      <c r="W23" s="592"/>
      <c r="X23" s="521"/>
      <c r="Y23" s="81"/>
      <c r="Z23" s="99" t="s">
        <v>860</v>
      </c>
      <c r="AA23" s="83">
        <f t="shared" si="0"/>
        <v>10000000</v>
      </c>
      <c r="AB23" s="573"/>
    </row>
    <row r="24" spans="2:29" ht="25.35" hidden="1" customHeight="1" x14ac:dyDescent="0.3">
      <c r="B24" s="509"/>
      <c r="C24" s="529"/>
      <c r="D24" s="530"/>
      <c r="E24" s="125" t="s">
        <v>913</v>
      </c>
      <c r="F24" s="555"/>
      <c r="G24" s="565"/>
      <c r="H24" s="586"/>
      <c r="I24" s="597"/>
      <c r="J24" s="600"/>
      <c r="K24" s="563"/>
      <c r="L24" s="565"/>
      <c r="M24" s="583"/>
      <c r="N24" s="586"/>
      <c r="O24" s="586"/>
      <c r="P24" s="590"/>
      <c r="Q24" s="180" t="s">
        <v>914</v>
      </c>
      <c r="R24" s="190" t="s">
        <v>915</v>
      </c>
      <c r="S24" s="191" t="s">
        <v>916</v>
      </c>
      <c r="T24" s="191"/>
      <c r="U24" s="184">
        <v>45369</v>
      </c>
      <c r="V24" s="185">
        <v>38480630.039999999</v>
      </c>
      <c r="W24" s="592"/>
      <c r="X24" s="521"/>
      <c r="Y24" s="81"/>
      <c r="Z24" s="99" t="s">
        <v>833</v>
      </c>
      <c r="AA24" s="83">
        <f t="shared" si="0"/>
        <v>38480630.039999999</v>
      </c>
      <c r="AB24" s="573"/>
    </row>
    <row r="25" spans="2:29" ht="29.85" hidden="1" customHeight="1" x14ac:dyDescent="0.3">
      <c r="B25" s="509"/>
      <c r="C25" s="529" t="s">
        <v>917</v>
      </c>
      <c r="D25" s="574" t="s">
        <v>918</v>
      </c>
      <c r="E25" s="575" t="s">
        <v>919</v>
      </c>
      <c r="F25" s="576"/>
      <c r="G25" s="556">
        <f>L25/2</f>
        <v>21657051.039999999</v>
      </c>
      <c r="H25" s="586"/>
      <c r="I25" s="597"/>
      <c r="J25" s="579" t="s">
        <v>685</v>
      </c>
      <c r="K25" s="581">
        <f>G25</f>
        <v>21657051.039999999</v>
      </c>
      <c r="L25" s="555">
        <f>36000000+312215.28+7200000+1500000-(849056.6*2)</f>
        <v>43314102.079999998</v>
      </c>
      <c r="M25" s="583" t="s">
        <v>920</v>
      </c>
      <c r="N25" s="586"/>
      <c r="O25" s="586"/>
      <c r="P25" s="590" t="s">
        <v>921</v>
      </c>
      <c r="Q25" s="192" t="s">
        <v>922</v>
      </c>
      <c r="R25" s="193" t="s">
        <v>831</v>
      </c>
      <c r="S25" s="194" t="s">
        <v>923</v>
      </c>
      <c r="T25" s="195" t="s">
        <v>685</v>
      </c>
      <c r="U25" s="196">
        <v>44917</v>
      </c>
      <c r="V25" s="197">
        <v>2576640</v>
      </c>
      <c r="W25" s="592"/>
      <c r="X25" s="521"/>
      <c r="Y25" s="81"/>
      <c r="Z25" s="99" t="s">
        <v>833</v>
      </c>
      <c r="AA25" s="83">
        <f t="shared" si="0"/>
        <v>2576640</v>
      </c>
      <c r="AB25" s="573" t="s">
        <v>924</v>
      </c>
    </row>
    <row r="26" spans="2:29" ht="29.85" hidden="1" customHeight="1" x14ac:dyDescent="0.3">
      <c r="B26" s="509"/>
      <c r="C26" s="529"/>
      <c r="D26" s="574"/>
      <c r="E26" s="553"/>
      <c r="F26" s="577"/>
      <c r="G26" s="578"/>
      <c r="H26" s="586"/>
      <c r="I26" s="597"/>
      <c r="J26" s="580"/>
      <c r="K26" s="582"/>
      <c r="L26" s="555"/>
      <c r="M26" s="583"/>
      <c r="N26" s="586"/>
      <c r="O26" s="586"/>
      <c r="P26" s="590"/>
      <c r="Q26" s="198" t="s">
        <v>922</v>
      </c>
      <c r="R26" s="199" t="s">
        <v>831</v>
      </c>
      <c r="S26" s="187" t="s">
        <v>162</v>
      </c>
      <c r="T26" s="183" t="s">
        <v>685</v>
      </c>
      <c r="U26" s="184">
        <v>45099</v>
      </c>
      <c r="V26" s="188">
        <v>819992</v>
      </c>
      <c r="W26" s="592"/>
      <c r="X26" s="521"/>
      <c r="Y26" s="81"/>
      <c r="Z26" s="99" t="s">
        <v>833</v>
      </c>
      <c r="AA26" s="83">
        <f t="shared" si="0"/>
        <v>819992</v>
      </c>
      <c r="AB26" s="573"/>
    </row>
    <row r="27" spans="2:29" ht="29.85" hidden="1" customHeight="1" x14ac:dyDescent="0.3">
      <c r="B27" s="509"/>
      <c r="C27" s="529"/>
      <c r="D27" s="574"/>
      <c r="E27" s="200" t="s">
        <v>856</v>
      </c>
      <c r="F27" s="577"/>
      <c r="G27" s="578"/>
      <c r="H27" s="586"/>
      <c r="I27" s="597"/>
      <c r="J27" s="580"/>
      <c r="K27" s="582"/>
      <c r="L27" s="555"/>
      <c r="M27" s="583"/>
      <c r="N27" s="586"/>
      <c r="O27" s="586"/>
      <c r="P27" s="590"/>
      <c r="Q27" s="198" t="s">
        <v>925</v>
      </c>
      <c r="R27" s="201" t="s">
        <v>831</v>
      </c>
      <c r="S27" s="202" t="s">
        <v>926</v>
      </c>
      <c r="T27" s="183"/>
      <c r="U27" s="184">
        <v>45181</v>
      </c>
      <c r="V27" s="188">
        <v>15537840</v>
      </c>
      <c r="W27" s="592"/>
      <c r="X27" s="521"/>
      <c r="Y27" s="81"/>
      <c r="Z27" s="99" t="s">
        <v>833</v>
      </c>
      <c r="AA27" s="83">
        <f t="shared" si="0"/>
        <v>15537840</v>
      </c>
      <c r="AB27" s="573"/>
    </row>
    <row r="28" spans="2:29" ht="18" hidden="1" customHeight="1" x14ac:dyDescent="0.3">
      <c r="B28" s="509"/>
      <c r="C28" s="529"/>
      <c r="D28" s="574"/>
      <c r="E28" s="125" t="s">
        <v>898</v>
      </c>
      <c r="F28" s="577"/>
      <c r="G28" s="578"/>
      <c r="H28" s="586"/>
      <c r="I28" s="597"/>
      <c r="J28" s="580"/>
      <c r="K28" s="582"/>
      <c r="L28" s="555"/>
      <c r="M28" s="583"/>
      <c r="N28" s="586"/>
      <c r="O28" s="586"/>
      <c r="P28" s="590"/>
      <c r="Q28" s="203" t="s">
        <v>898</v>
      </c>
      <c r="R28" s="204"/>
      <c r="S28" s="191"/>
      <c r="T28" s="205"/>
      <c r="U28" s="206"/>
      <c r="V28" s="207"/>
      <c r="W28" s="592"/>
      <c r="X28" s="521"/>
      <c r="Y28" s="81"/>
      <c r="Z28" s="99"/>
      <c r="AA28" s="83">
        <f t="shared" si="0"/>
        <v>0</v>
      </c>
      <c r="AB28" s="573"/>
    </row>
    <row r="29" spans="2:29" ht="31.35" hidden="1" customHeight="1" x14ac:dyDescent="0.3">
      <c r="B29" s="509"/>
      <c r="C29" s="609" t="s">
        <v>826</v>
      </c>
      <c r="D29" s="530" t="s">
        <v>927</v>
      </c>
      <c r="E29" s="583" t="s">
        <v>928</v>
      </c>
      <c r="F29" s="576">
        <v>45000000</v>
      </c>
      <c r="G29" s="556">
        <f t="shared" si="1"/>
        <v>22500000</v>
      </c>
      <c r="H29" s="586"/>
      <c r="I29" s="597"/>
      <c r="J29" s="600" t="s">
        <v>314</v>
      </c>
      <c r="K29" s="597"/>
      <c r="L29" s="555">
        <v>45000000</v>
      </c>
      <c r="M29" s="583" t="s">
        <v>929</v>
      </c>
      <c r="N29" s="586"/>
      <c r="O29" s="586"/>
      <c r="P29" s="594" t="s">
        <v>930</v>
      </c>
      <c r="Q29" s="113" t="s">
        <v>906</v>
      </c>
      <c r="R29" s="208" t="s">
        <v>13</v>
      </c>
      <c r="S29" s="209" t="s">
        <v>931</v>
      </c>
      <c r="T29" s="195" t="s">
        <v>685</v>
      </c>
      <c r="U29" s="196">
        <v>45037</v>
      </c>
      <c r="V29" s="197">
        <v>28944369.119999997</v>
      </c>
      <c r="W29" s="592"/>
      <c r="X29" s="521"/>
      <c r="Y29" s="81"/>
      <c r="Z29" s="99" t="s">
        <v>860</v>
      </c>
      <c r="AA29" s="83">
        <f t="shared" si="0"/>
        <v>28944369.119999997</v>
      </c>
      <c r="AB29" s="601" t="s">
        <v>932</v>
      </c>
    </row>
    <row r="30" spans="2:29" ht="31.35" hidden="1" customHeight="1" x14ac:dyDescent="0.3">
      <c r="B30" s="509"/>
      <c r="C30" s="609"/>
      <c r="D30" s="530"/>
      <c r="E30" s="583"/>
      <c r="F30" s="604"/>
      <c r="G30" s="557"/>
      <c r="H30" s="586"/>
      <c r="I30" s="597"/>
      <c r="J30" s="600"/>
      <c r="K30" s="597"/>
      <c r="L30" s="555"/>
      <c r="M30" s="583"/>
      <c r="N30" s="586"/>
      <c r="O30" s="586"/>
      <c r="P30" s="594"/>
      <c r="Q30" s="113" t="s">
        <v>906</v>
      </c>
      <c r="R30" s="210" t="s">
        <v>13</v>
      </c>
      <c r="S30" s="211" t="s">
        <v>236</v>
      </c>
      <c r="T30" s="212" t="s">
        <v>314</v>
      </c>
      <c r="U30" s="213">
        <v>45092</v>
      </c>
      <c r="V30" s="214">
        <v>5500000</v>
      </c>
      <c r="W30" s="592"/>
      <c r="X30" s="521"/>
      <c r="Y30" s="81"/>
      <c r="Z30" s="99" t="s">
        <v>860</v>
      </c>
      <c r="AA30" s="83">
        <f t="shared" si="0"/>
        <v>5500000</v>
      </c>
      <c r="AB30" s="601"/>
    </row>
    <row r="31" spans="2:29" ht="31.35" hidden="1" customHeight="1" x14ac:dyDescent="0.3">
      <c r="B31" s="509"/>
      <c r="C31" s="602" t="s">
        <v>835</v>
      </c>
      <c r="D31" s="542" t="s">
        <v>933</v>
      </c>
      <c r="E31" s="161" t="s">
        <v>934</v>
      </c>
      <c r="F31" s="215"/>
      <c r="G31" s="216"/>
      <c r="H31" s="586"/>
      <c r="I31" s="597"/>
      <c r="J31" s="217"/>
      <c r="K31" s="218"/>
      <c r="L31" s="576">
        <v>70000000</v>
      </c>
      <c r="M31" s="538" t="s">
        <v>904</v>
      </c>
      <c r="N31" s="586"/>
      <c r="O31" s="586"/>
      <c r="P31" s="605" t="s">
        <v>935</v>
      </c>
      <c r="Q31" s="113" t="s">
        <v>936</v>
      </c>
      <c r="R31" s="208" t="s">
        <v>831</v>
      </c>
      <c r="S31" s="209" t="s">
        <v>937</v>
      </c>
      <c r="T31" s="219"/>
      <c r="U31" s="220">
        <v>45103</v>
      </c>
      <c r="V31" s="197">
        <v>845503.3</v>
      </c>
      <c r="W31" s="592"/>
      <c r="X31" s="521"/>
      <c r="Y31" s="81"/>
      <c r="Z31" s="99" t="s">
        <v>850</v>
      </c>
      <c r="AA31" s="83">
        <f t="shared" si="0"/>
        <v>845503.3</v>
      </c>
      <c r="AB31" s="607" t="s">
        <v>938</v>
      </c>
    </row>
    <row r="32" spans="2:29" ht="31.35" hidden="1" customHeight="1" x14ac:dyDescent="0.3">
      <c r="B32" s="509"/>
      <c r="C32" s="603"/>
      <c r="D32" s="543"/>
      <c r="E32" s="221" t="s">
        <v>856</v>
      </c>
      <c r="F32" s="222">
        <v>105000000</v>
      </c>
      <c r="G32" s="101">
        <f>L31/2</f>
        <v>35000000</v>
      </c>
      <c r="H32" s="586"/>
      <c r="I32" s="597"/>
      <c r="J32" s="217" t="s">
        <v>314</v>
      </c>
      <c r="K32" s="218"/>
      <c r="L32" s="604"/>
      <c r="M32" s="539"/>
      <c r="N32" s="586"/>
      <c r="O32" s="586"/>
      <c r="P32" s="606"/>
      <c r="Q32" s="113" t="s">
        <v>939</v>
      </c>
      <c r="R32" s="210" t="s">
        <v>13</v>
      </c>
      <c r="S32" s="211" t="s">
        <v>940</v>
      </c>
      <c r="T32" s="205" t="s">
        <v>685</v>
      </c>
      <c r="U32" s="213">
        <v>45092</v>
      </c>
      <c r="V32" s="223">
        <v>25000000</v>
      </c>
      <c r="W32" s="592"/>
      <c r="X32" s="521"/>
      <c r="Y32" s="81"/>
      <c r="Z32" s="99" t="s">
        <v>860</v>
      </c>
      <c r="AA32" s="83">
        <f t="shared" si="0"/>
        <v>25000000</v>
      </c>
      <c r="AB32" s="608"/>
    </row>
    <row r="33" spans="2:28" ht="41.1" hidden="1" customHeight="1" x14ac:dyDescent="0.3">
      <c r="B33" s="509"/>
      <c r="C33" s="609" t="s">
        <v>843</v>
      </c>
      <c r="D33" s="530" t="s">
        <v>941</v>
      </c>
      <c r="E33" s="538" t="s">
        <v>942</v>
      </c>
      <c r="F33" s="576">
        <v>9000000</v>
      </c>
      <c r="G33" s="556">
        <f>L33/2</f>
        <v>4500000</v>
      </c>
      <c r="H33" s="586"/>
      <c r="I33" s="597"/>
      <c r="J33" s="579" t="s">
        <v>314</v>
      </c>
      <c r="K33" s="566"/>
      <c r="L33" s="555">
        <v>9000000</v>
      </c>
      <c r="M33" s="583" t="s">
        <v>904</v>
      </c>
      <c r="N33" s="586"/>
      <c r="O33" s="586"/>
      <c r="P33" s="595" t="s">
        <v>943</v>
      </c>
      <c r="Q33" s="224" t="s">
        <v>944</v>
      </c>
      <c r="R33" s="225" t="s">
        <v>831</v>
      </c>
      <c r="S33" s="209" t="s">
        <v>945</v>
      </c>
      <c r="T33" s="226" t="s">
        <v>685</v>
      </c>
      <c r="U33" s="227" t="s">
        <v>848</v>
      </c>
      <c r="V33" s="228">
        <v>6000000</v>
      </c>
      <c r="W33" s="592"/>
      <c r="X33" s="521"/>
      <c r="Y33" s="81"/>
      <c r="Z33" s="99" t="s">
        <v>850</v>
      </c>
      <c r="AA33" s="83">
        <f t="shared" si="0"/>
        <v>6000000</v>
      </c>
      <c r="AB33" s="610" t="s">
        <v>946</v>
      </c>
    </row>
    <row r="34" spans="2:28" ht="37.35" hidden="1" customHeight="1" x14ac:dyDescent="0.3">
      <c r="B34" s="509"/>
      <c r="C34" s="609"/>
      <c r="D34" s="530"/>
      <c r="E34" s="615"/>
      <c r="F34" s="577"/>
      <c r="G34" s="578"/>
      <c r="H34" s="586"/>
      <c r="I34" s="597"/>
      <c r="J34" s="580"/>
      <c r="K34" s="567"/>
      <c r="L34" s="555"/>
      <c r="M34" s="583"/>
      <c r="N34" s="586"/>
      <c r="O34" s="586"/>
      <c r="P34" s="595"/>
      <c r="Q34" s="180" t="s">
        <v>944</v>
      </c>
      <c r="R34" s="229" t="s">
        <v>831</v>
      </c>
      <c r="S34" s="230" t="s">
        <v>947</v>
      </c>
      <c r="T34" s="189"/>
      <c r="U34" s="231" t="s">
        <v>848</v>
      </c>
      <c r="V34" s="188">
        <v>1500000</v>
      </c>
      <c r="W34" s="592"/>
      <c r="X34" s="521"/>
      <c r="Y34" s="81"/>
      <c r="Z34" s="99" t="s">
        <v>850</v>
      </c>
      <c r="AA34" s="83">
        <f t="shared" si="0"/>
        <v>1500000</v>
      </c>
      <c r="AB34" s="610"/>
    </row>
    <row r="35" spans="2:28" ht="31.35" hidden="1" customHeight="1" x14ac:dyDescent="0.3">
      <c r="B35" s="509"/>
      <c r="C35" s="609"/>
      <c r="D35" s="530"/>
      <c r="E35" s="125" t="s">
        <v>948</v>
      </c>
      <c r="F35" s="604"/>
      <c r="G35" s="557"/>
      <c r="H35" s="586"/>
      <c r="I35" s="597"/>
      <c r="J35" s="616"/>
      <c r="K35" s="568"/>
      <c r="L35" s="555"/>
      <c r="M35" s="583"/>
      <c r="N35" s="586"/>
      <c r="O35" s="586"/>
      <c r="P35" s="595"/>
      <c r="Q35" s="232"/>
      <c r="R35" s="204"/>
      <c r="S35" s="191"/>
      <c r="T35" s="233" t="s">
        <v>685</v>
      </c>
      <c r="U35" s="206"/>
      <c r="V35" s="207"/>
      <c r="W35" s="592"/>
      <c r="X35" s="521"/>
      <c r="Y35" s="81"/>
      <c r="Z35" s="99" t="s">
        <v>850</v>
      </c>
      <c r="AA35" s="83">
        <f t="shared" si="0"/>
        <v>0</v>
      </c>
      <c r="AB35" s="610"/>
    </row>
    <row r="36" spans="2:28" ht="34.35" customHeight="1" x14ac:dyDescent="0.3">
      <c r="B36" s="509"/>
      <c r="C36" s="234" t="s">
        <v>854</v>
      </c>
      <c r="D36" s="235" t="s">
        <v>949</v>
      </c>
      <c r="E36" s="87" t="s">
        <v>950</v>
      </c>
      <c r="F36" s="222"/>
      <c r="G36" s="101">
        <f t="shared" si="1"/>
        <v>12500000</v>
      </c>
      <c r="H36" s="586"/>
      <c r="I36" s="597"/>
      <c r="J36" s="217" t="s">
        <v>314</v>
      </c>
      <c r="K36" s="218"/>
      <c r="L36" s="222">
        <v>25000000</v>
      </c>
      <c r="M36" s="87" t="s">
        <v>904</v>
      </c>
      <c r="N36" s="586"/>
      <c r="O36" s="586"/>
      <c r="P36" s="236" t="s">
        <v>951</v>
      </c>
      <c r="Q36" s="113" t="s">
        <v>950</v>
      </c>
      <c r="R36" s="147" t="s">
        <v>13</v>
      </c>
      <c r="S36" s="237" t="s">
        <v>952</v>
      </c>
      <c r="T36" s="238"/>
      <c r="U36" s="149">
        <v>45142</v>
      </c>
      <c r="V36" s="98">
        <v>15000000</v>
      </c>
      <c r="W36" s="592"/>
      <c r="X36" s="521"/>
      <c r="Y36" s="81"/>
      <c r="Z36" s="99" t="s">
        <v>953</v>
      </c>
      <c r="AA36" s="83">
        <f t="shared" si="0"/>
        <v>15000000</v>
      </c>
      <c r="AB36" s="239" t="s">
        <v>954</v>
      </c>
    </row>
    <row r="37" spans="2:28" ht="33.6" customHeight="1" x14ac:dyDescent="0.3">
      <c r="B37" s="509"/>
      <c r="C37" s="240" t="s">
        <v>864</v>
      </c>
      <c r="D37" s="129" t="s">
        <v>955</v>
      </c>
      <c r="E37" s="87" t="s">
        <v>950</v>
      </c>
      <c r="F37" s="222"/>
      <c r="G37" s="101">
        <f t="shared" si="1"/>
        <v>15000000</v>
      </c>
      <c r="H37" s="586"/>
      <c r="I37" s="597"/>
      <c r="J37" s="217" t="s">
        <v>314</v>
      </c>
      <c r="K37" s="218"/>
      <c r="L37" s="222">
        <v>30000000</v>
      </c>
      <c r="M37" s="87" t="s">
        <v>956</v>
      </c>
      <c r="N37" s="586"/>
      <c r="O37" s="586"/>
      <c r="P37" s="241" t="s">
        <v>957</v>
      </c>
      <c r="Q37" s="113" t="s">
        <v>950</v>
      </c>
      <c r="R37" s="242" t="s">
        <v>522</v>
      </c>
      <c r="S37" s="237" t="s">
        <v>958</v>
      </c>
      <c r="T37" s="238"/>
      <c r="U37" s="149">
        <v>45188</v>
      </c>
      <c r="V37" s="98">
        <v>30000000</v>
      </c>
      <c r="W37" s="592"/>
      <c r="X37" s="521"/>
      <c r="Y37" s="81"/>
      <c r="Z37" s="99" t="s">
        <v>953</v>
      </c>
      <c r="AA37" s="83">
        <f t="shared" si="0"/>
        <v>30000000</v>
      </c>
      <c r="AB37" s="243" t="s">
        <v>957</v>
      </c>
    </row>
    <row r="38" spans="2:28" ht="31.35" customHeight="1" x14ac:dyDescent="0.3">
      <c r="B38" s="509"/>
      <c r="C38" s="240" t="s">
        <v>870</v>
      </c>
      <c r="D38" s="129" t="s">
        <v>959</v>
      </c>
      <c r="E38" s="87" t="s">
        <v>950</v>
      </c>
      <c r="F38" s="222"/>
      <c r="G38" s="101">
        <f t="shared" si="1"/>
        <v>17500000</v>
      </c>
      <c r="H38" s="586"/>
      <c r="I38" s="597"/>
      <c r="J38" s="217" t="s">
        <v>314</v>
      </c>
      <c r="K38" s="218"/>
      <c r="L38" s="222">
        <v>35000000</v>
      </c>
      <c r="M38" s="87" t="s">
        <v>956</v>
      </c>
      <c r="N38" s="586"/>
      <c r="O38" s="586"/>
      <c r="P38" s="241" t="s">
        <v>960</v>
      </c>
      <c r="Q38" s="113"/>
      <c r="R38" s="242" t="s">
        <v>522</v>
      </c>
      <c r="S38" s="244" t="s">
        <v>961</v>
      </c>
      <c r="T38" s="238"/>
      <c r="U38" s="134">
        <v>45264</v>
      </c>
      <c r="V38" s="98">
        <v>15000000</v>
      </c>
      <c r="W38" s="592"/>
      <c r="X38" s="521"/>
      <c r="Y38" s="81"/>
      <c r="Z38" s="99" t="s">
        <v>953</v>
      </c>
      <c r="AA38" s="83">
        <f t="shared" si="0"/>
        <v>15000000</v>
      </c>
      <c r="AB38" s="243" t="s">
        <v>960</v>
      </c>
    </row>
    <row r="39" spans="2:28" ht="52.35" customHeight="1" x14ac:dyDescent="0.3">
      <c r="B39" s="509"/>
      <c r="C39" s="234" t="s">
        <v>962</v>
      </c>
      <c r="D39" s="235" t="s">
        <v>963</v>
      </c>
      <c r="E39" s="87" t="s">
        <v>950</v>
      </c>
      <c r="F39" s="222"/>
      <c r="G39" s="101">
        <f>L39/2</f>
        <v>17500000</v>
      </c>
      <c r="H39" s="586"/>
      <c r="I39" s="597"/>
      <c r="J39" s="217" t="s">
        <v>314</v>
      </c>
      <c r="K39" s="218"/>
      <c r="L39" s="222">
        <v>35000000</v>
      </c>
      <c r="M39" s="87" t="s">
        <v>964</v>
      </c>
      <c r="N39" s="586"/>
      <c r="O39" s="586"/>
      <c r="P39" s="241" t="s">
        <v>965</v>
      </c>
      <c r="Q39" s="113" t="s">
        <v>950</v>
      </c>
      <c r="R39" s="147" t="s">
        <v>13</v>
      </c>
      <c r="S39" s="237" t="s">
        <v>952</v>
      </c>
      <c r="T39" s="238"/>
      <c r="U39" s="149">
        <v>45142</v>
      </c>
      <c r="V39" s="98">
        <v>35000000</v>
      </c>
      <c r="W39" s="592"/>
      <c r="X39" s="521"/>
      <c r="Y39" s="81"/>
      <c r="Z39" s="99" t="s">
        <v>953</v>
      </c>
      <c r="AA39" s="83">
        <f t="shared" si="0"/>
        <v>35000000</v>
      </c>
      <c r="AB39" s="243" t="s">
        <v>965</v>
      </c>
    </row>
    <row r="40" spans="2:28" ht="34.35" customHeight="1" x14ac:dyDescent="0.3">
      <c r="B40" s="509"/>
      <c r="C40" s="240" t="s">
        <v>887</v>
      </c>
      <c r="D40" s="129" t="s">
        <v>966</v>
      </c>
      <c r="E40" s="87" t="s">
        <v>950</v>
      </c>
      <c r="F40" s="222"/>
      <c r="G40" s="101">
        <f t="shared" si="1"/>
        <v>3500000</v>
      </c>
      <c r="H40" s="586"/>
      <c r="I40" s="597"/>
      <c r="J40" s="217" t="s">
        <v>314</v>
      </c>
      <c r="K40" s="218"/>
      <c r="L40" s="222">
        <v>7000000</v>
      </c>
      <c r="M40" s="87" t="s">
        <v>956</v>
      </c>
      <c r="N40" s="586"/>
      <c r="O40" s="586"/>
      <c r="P40" s="236" t="s">
        <v>967</v>
      </c>
      <c r="Q40" s="113"/>
      <c r="R40" s="147"/>
      <c r="S40" s="238"/>
      <c r="T40" s="238"/>
      <c r="U40" s="134"/>
      <c r="V40" s="98"/>
      <c r="W40" s="592"/>
      <c r="X40" s="521"/>
      <c r="Y40" s="81"/>
      <c r="Z40" s="99"/>
      <c r="AA40" s="83">
        <f t="shared" si="0"/>
        <v>0</v>
      </c>
      <c r="AB40" s="239" t="s">
        <v>967</v>
      </c>
    </row>
    <row r="41" spans="2:28" ht="36.6" customHeight="1" x14ac:dyDescent="0.3">
      <c r="B41" s="509"/>
      <c r="C41" s="240" t="s">
        <v>968</v>
      </c>
      <c r="D41" s="129" t="s">
        <v>969</v>
      </c>
      <c r="E41" s="87" t="s">
        <v>950</v>
      </c>
      <c r="F41" s="222"/>
      <c r="G41" s="101">
        <f t="shared" si="1"/>
        <v>7500000</v>
      </c>
      <c r="H41" s="586"/>
      <c r="I41" s="597"/>
      <c r="J41" s="217" t="s">
        <v>314</v>
      </c>
      <c r="K41" s="218"/>
      <c r="L41" s="222">
        <v>15000000</v>
      </c>
      <c r="M41" s="87" t="s">
        <v>970</v>
      </c>
      <c r="N41" s="586"/>
      <c r="O41" s="586"/>
      <c r="P41" s="241" t="s">
        <v>971</v>
      </c>
      <c r="Q41" s="113"/>
      <c r="R41" s="147"/>
      <c r="S41" s="238"/>
      <c r="T41" s="238"/>
      <c r="U41" s="134"/>
      <c r="V41" s="98"/>
      <c r="W41" s="592"/>
      <c r="X41" s="521"/>
      <c r="Y41" s="81"/>
      <c r="Z41" s="99"/>
      <c r="AA41" s="83">
        <f t="shared" si="0"/>
        <v>0</v>
      </c>
      <c r="AB41" s="243" t="s">
        <v>971</v>
      </c>
    </row>
    <row r="42" spans="2:28" ht="31.35" customHeight="1" x14ac:dyDescent="0.3">
      <c r="B42" s="509"/>
      <c r="C42" s="240" t="s">
        <v>972</v>
      </c>
      <c r="D42" s="129" t="s">
        <v>973</v>
      </c>
      <c r="E42" s="87" t="s">
        <v>950</v>
      </c>
      <c r="F42" s="222"/>
      <c r="G42" s="101">
        <f t="shared" si="1"/>
        <v>1500000</v>
      </c>
      <c r="H42" s="586"/>
      <c r="I42" s="597"/>
      <c r="J42" s="217" t="s">
        <v>314</v>
      </c>
      <c r="K42" s="218"/>
      <c r="L42" s="222">
        <v>3000000</v>
      </c>
      <c r="M42" s="87" t="s">
        <v>970</v>
      </c>
      <c r="N42" s="586"/>
      <c r="O42" s="586"/>
      <c r="P42" s="236" t="s">
        <v>974</v>
      </c>
      <c r="Q42" s="113"/>
      <c r="R42" s="147"/>
      <c r="S42" s="238"/>
      <c r="T42" s="238"/>
      <c r="U42" s="134"/>
      <c r="V42" s="98"/>
      <c r="W42" s="592"/>
      <c r="X42" s="521"/>
      <c r="Y42" s="81"/>
      <c r="Z42" s="99"/>
      <c r="AA42" s="83">
        <f t="shared" si="0"/>
        <v>0</v>
      </c>
      <c r="AB42" s="239" t="s">
        <v>974</v>
      </c>
    </row>
    <row r="43" spans="2:28" ht="31.35" customHeight="1" x14ac:dyDescent="0.3">
      <c r="B43" s="509"/>
      <c r="C43" s="611" t="s">
        <v>896</v>
      </c>
      <c r="D43" s="612" t="s">
        <v>975</v>
      </c>
      <c r="E43" s="245" t="s">
        <v>950</v>
      </c>
      <c r="F43" s="222"/>
      <c r="G43" s="101">
        <f t="shared" si="1"/>
        <v>5000000</v>
      </c>
      <c r="H43" s="586"/>
      <c r="I43" s="597"/>
      <c r="J43" s="217" t="s">
        <v>314</v>
      </c>
      <c r="K43" s="218"/>
      <c r="L43" s="222">
        <v>10000000</v>
      </c>
      <c r="M43" s="87" t="s">
        <v>976</v>
      </c>
      <c r="N43" s="586"/>
      <c r="O43" s="586"/>
      <c r="P43" s="246" t="s">
        <v>977</v>
      </c>
      <c r="Q43" s="247" t="s">
        <v>950</v>
      </c>
      <c r="R43" s="208" t="s">
        <v>13</v>
      </c>
      <c r="S43" s="237" t="s">
        <v>952</v>
      </c>
      <c r="T43" s="248"/>
      <c r="U43" s="249">
        <v>45142</v>
      </c>
      <c r="V43" s="250">
        <v>10000000</v>
      </c>
      <c r="W43" s="592"/>
      <c r="X43" s="521"/>
      <c r="Y43" s="81"/>
      <c r="Z43" s="99" t="s">
        <v>953</v>
      </c>
      <c r="AA43" s="83">
        <f t="shared" si="0"/>
        <v>10000000</v>
      </c>
      <c r="AB43" s="251" t="s">
        <v>977</v>
      </c>
    </row>
    <row r="44" spans="2:28" ht="31.35" hidden="1" customHeight="1" x14ac:dyDescent="0.3">
      <c r="B44" s="509"/>
      <c r="C44" s="611"/>
      <c r="D44" s="612"/>
      <c r="E44" s="245" t="s">
        <v>856</v>
      </c>
      <c r="F44" s="222">
        <v>5000000</v>
      </c>
      <c r="G44" s="101">
        <f t="shared" si="1"/>
        <v>2500000</v>
      </c>
      <c r="H44" s="586"/>
      <c r="I44" s="597"/>
      <c r="J44" s="217" t="s">
        <v>314</v>
      </c>
      <c r="K44" s="218"/>
      <c r="L44" s="222">
        <v>5000000</v>
      </c>
      <c r="M44" s="87" t="s">
        <v>976</v>
      </c>
      <c r="N44" s="586"/>
      <c r="O44" s="586"/>
      <c r="P44" s="246" t="s">
        <v>978</v>
      </c>
      <c r="Q44" s="252" t="s">
        <v>906</v>
      </c>
      <c r="R44" s="210" t="s">
        <v>13</v>
      </c>
      <c r="S44" s="253" t="s">
        <v>167</v>
      </c>
      <c r="T44" s="205" t="s">
        <v>314</v>
      </c>
      <c r="U44" s="206">
        <v>45037</v>
      </c>
      <c r="V44" s="214">
        <v>2400000</v>
      </c>
      <c r="W44" s="592"/>
      <c r="X44" s="521"/>
      <c r="Y44" s="81"/>
      <c r="Z44" s="99" t="s">
        <v>860</v>
      </c>
      <c r="AA44" s="83">
        <f t="shared" si="0"/>
        <v>2400000</v>
      </c>
      <c r="AB44" s="251" t="s">
        <v>978</v>
      </c>
    </row>
    <row r="45" spans="2:28" s="260" customFormat="1" ht="31.35" hidden="1" customHeight="1" x14ac:dyDescent="0.3">
      <c r="B45" s="509"/>
      <c r="C45" s="234" t="s">
        <v>979</v>
      </c>
      <c r="D45" s="129" t="s">
        <v>980</v>
      </c>
      <c r="E45" s="87" t="s">
        <v>981</v>
      </c>
      <c r="F45" s="222">
        <v>2000000</v>
      </c>
      <c r="G45" s="101">
        <f t="shared" si="1"/>
        <v>1000000</v>
      </c>
      <c r="H45" s="586"/>
      <c r="I45" s="597"/>
      <c r="J45" s="217" t="s">
        <v>314</v>
      </c>
      <c r="K45" s="218"/>
      <c r="L45" s="222">
        <v>2000000</v>
      </c>
      <c r="M45" s="254" t="s">
        <v>976</v>
      </c>
      <c r="N45" s="586"/>
      <c r="O45" s="586"/>
      <c r="P45" s="255" t="s">
        <v>982</v>
      </c>
      <c r="Q45" s="113" t="s">
        <v>981</v>
      </c>
      <c r="R45" s="147" t="s">
        <v>831</v>
      </c>
      <c r="S45" s="104" t="s">
        <v>983</v>
      </c>
      <c r="T45" s="256" t="s">
        <v>685</v>
      </c>
      <c r="U45" s="257" t="s">
        <v>848</v>
      </c>
      <c r="V45" s="258">
        <v>2000000</v>
      </c>
      <c r="W45" s="592"/>
      <c r="X45" s="521"/>
      <c r="Y45" s="81"/>
      <c r="Z45" s="99" t="s">
        <v>833</v>
      </c>
      <c r="AA45" s="83">
        <f t="shared" si="0"/>
        <v>2000000</v>
      </c>
      <c r="AB45" s="259" t="s">
        <v>982</v>
      </c>
    </row>
    <row r="46" spans="2:28" s="260" customFormat="1" ht="24.6" hidden="1" customHeight="1" x14ac:dyDescent="0.3">
      <c r="B46" s="509"/>
      <c r="C46" s="609" t="s">
        <v>984</v>
      </c>
      <c r="D46" s="530" t="s">
        <v>985</v>
      </c>
      <c r="E46" s="583" t="s">
        <v>986</v>
      </c>
      <c r="F46" s="222"/>
      <c r="G46" s="101"/>
      <c r="H46" s="586"/>
      <c r="I46" s="597"/>
      <c r="J46" s="217"/>
      <c r="K46" s="218"/>
      <c r="L46" s="555">
        <v>10000000</v>
      </c>
      <c r="M46" s="254"/>
      <c r="N46" s="586"/>
      <c r="O46" s="586"/>
      <c r="P46" s="613" t="s">
        <v>987</v>
      </c>
      <c r="Q46" s="224" t="s">
        <v>986</v>
      </c>
      <c r="R46" s="208" t="s">
        <v>831</v>
      </c>
      <c r="S46" s="261" t="s">
        <v>988</v>
      </c>
      <c r="T46" s="262"/>
      <c r="U46" s="263" t="s">
        <v>848</v>
      </c>
      <c r="V46" s="264">
        <v>8484191.4299999997</v>
      </c>
      <c r="W46" s="592"/>
      <c r="X46" s="521"/>
      <c r="Y46" s="81"/>
      <c r="Z46" s="99" t="s">
        <v>850</v>
      </c>
      <c r="AA46" s="83">
        <f t="shared" si="0"/>
        <v>8484191.4299999997</v>
      </c>
      <c r="AB46" s="547" t="s">
        <v>989</v>
      </c>
    </row>
    <row r="47" spans="2:28" ht="24.6" hidden="1" customHeight="1" x14ac:dyDescent="0.3">
      <c r="B47" s="509"/>
      <c r="C47" s="609"/>
      <c r="D47" s="530"/>
      <c r="E47" s="583"/>
      <c r="F47" s="222">
        <v>11500000</v>
      </c>
      <c r="G47" s="101">
        <f>L46/2</f>
        <v>5000000</v>
      </c>
      <c r="H47" s="586"/>
      <c r="I47" s="597"/>
      <c r="J47" s="217" t="s">
        <v>314</v>
      </c>
      <c r="K47" s="218"/>
      <c r="L47" s="555"/>
      <c r="M47" s="87" t="s">
        <v>904</v>
      </c>
      <c r="N47" s="586"/>
      <c r="O47" s="586"/>
      <c r="P47" s="614"/>
      <c r="Q47" s="265" t="s">
        <v>986</v>
      </c>
      <c r="R47" s="210" t="s">
        <v>831</v>
      </c>
      <c r="S47" s="211" t="s">
        <v>990</v>
      </c>
      <c r="T47" s="266"/>
      <c r="U47" s="267">
        <v>45328</v>
      </c>
      <c r="V47" s="268">
        <v>1515808.57</v>
      </c>
      <c r="W47" s="592"/>
      <c r="X47" s="521"/>
      <c r="Y47" s="81"/>
      <c r="Z47" s="99" t="s">
        <v>850</v>
      </c>
      <c r="AA47" s="83">
        <f t="shared" si="0"/>
        <v>1515808.57</v>
      </c>
      <c r="AB47" s="548"/>
    </row>
    <row r="48" spans="2:28" ht="24.6" hidden="1" customHeight="1" x14ac:dyDescent="0.3">
      <c r="B48" s="509"/>
      <c r="C48" s="609" t="s">
        <v>991</v>
      </c>
      <c r="D48" s="530" t="s">
        <v>992</v>
      </c>
      <c r="E48" s="120" t="s">
        <v>993</v>
      </c>
      <c r="F48" s="222"/>
      <c r="G48" s="565">
        <f>L48/2</f>
        <v>717500</v>
      </c>
      <c r="H48" s="586"/>
      <c r="I48" s="597"/>
      <c r="J48" s="217" t="s">
        <v>314</v>
      </c>
      <c r="K48" s="218"/>
      <c r="L48" s="555">
        <v>1435000</v>
      </c>
      <c r="M48" s="583" t="s">
        <v>904</v>
      </c>
      <c r="N48" s="586"/>
      <c r="O48" s="586"/>
      <c r="P48" s="613" t="s">
        <v>994</v>
      </c>
      <c r="Q48" s="247" t="s">
        <v>995</v>
      </c>
      <c r="R48" s="208" t="s">
        <v>831</v>
      </c>
      <c r="S48" s="269" t="s">
        <v>996</v>
      </c>
      <c r="T48" s="262" t="s">
        <v>685</v>
      </c>
      <c r="U48" s="263" t="s">
        <v>848</v>
      </c>
      <c r="V48" s="264">
        <v>850000</v>
      </c>
      <c r="W48" s="592"/>
      <c r="X48" s="521"/>
      <c r="Y48" s="81"/>
      <c r="Z48" s="99" t="s">
        <v>850</v>
      </c>
      <c r="AA48" s="83">
        <f t="shared" si="0"/>
        <v>850000</v>
      </c>
      <c r="AB48" s="547" t="s">
        <v>994</v>
      </c>
    </row>
    <row r="49" spans="2:29" ht="24.6" hidden="1" customHeight="1" x14ac:dyDescent="0.3">
      <c r="B49" s="509"/>
      <c r="C49" s="609"/>
      <c r="D49" s="530"/>
      <c r="E49" s="125" t="s">
        <v>862</v>
      </c>
      <c r="F49" s="222">
        <v>1440000</v>
      </c>
      <c r="G49" s="565"/>
      <c r="H49" s="586"/>
      <c r="I49" s="597"/>
      <c r="J49" s="217" t="s">
        <v>314</v>
      </c>
      <c r="K49" s="218"/>
      <c r="L49" s="555"/>
      <c r="M49" s="583"/>
      <c r="N49" s="586"/>
      <c r="O49" s="586"/>
      <c r="P49" s="614"/>
      <c r="Q49" s="270" t="s">
        <v>862</v>
      </c>
      <c r="R49" s="210" t="s">
        <v>831</v>
      </c>
      <c r="S49" s="271" t="s">
        <v>997</v>
      </c>
      <c r="T49" s="266" t="s">
        <v>685</v>
      </c>
      <c r="U49" s="272" t="s">
        <v>848</v>
      </c>
      <c r="V49" s="268">
        <v>585000</v>
      </c>
      <c r="W49" s="592"/>
      <c r="X49" s="521"/>
      <c r="Y49" s="81"/>
      <c r="Z49" s="99" t="s">
        <v>850</v>
      </c>
      <c r="AA49" s="83">
        <f t="shared" si="0"/>
        <v>585000</v>
      </c>
      <c r="AB49" s="548"/>
    </row>
    <row r="50" spans="2:29" ht="31.35" hidden="1" customHeight="1" x14ac:dyDescent="0.3">
      <c r="B50" s="509"/>
      <c r="C50" s="602" t="s">
        <v>998</v>
      </c>
      <c r="D50" s="542" t="s">
        <v>999</v>
      </c>
      <c r="E50" s="575" t="s">
        <v>1000</v>
      </c>
      <c r="F50" s="576">
        <v>5100000</v>
      </c>
      <c r="G50" s="556">
        <f>L50/2</f>
        <v>2000000</v>
      </c>
      <c r="H50" s="586"/>
      <c r="I50" s="597"/>
      <c r="J50" s="217" t="s">
        <v>314</v>
      </c>
      <c r="K50" s="218"/>
      <c r="L50" s="576">
        <v>4000000</v>
      </c>
      <c r="M50" s="538" t="s">
        <v>956</v>
      </c>
      <c r="N50" s="586"/>
      <c r="O50" s="586"/>
      <c r="P50" s="570" t="s">
        <v>1001</v>
      </c>
      <c r="Q50" s="247" t="s">
        <v>1000</v>
      </c>
      <c r="R50" s="208" t="s">
        <v>831</v>
      </c>
      <c r="S50" s="269" t="s">
        <v>1002</v>
      </c>
      <c r="T50" s="262" t="s">
        <v>685</v>
      </c>
      <c r="U50" s="263" t="s">
        <v>848</v>
      </c>
      <c r="V50" s="264">
        <v>2800000</v>
      </c>
      <c r="W50" s="592"/>
      <c r="X50" s="521"/>
      <c r="Y50" s="81"/>
      <c r="Z50" s="99" t="s">
        <v>850</v>
      </c>
      <c r="AA50" s="83">
        <f t="shared" si="0"/>
        <v>2800000</v>
      </c>
      <c r="AB50" s="547" t="s">
        <v>1003</v>
      </c>
    </row>
    <row r="51" spans="2:29" ht="31.35" hidden="1" customHeight="1" x14ac:dyDescent="0.3">
      <c r="B51" s="509"/>
      <c r="C51" s="617"/>
      <c r="D51" s="618"/>
      <c r="E51" s="553"/>
      <c r="F51" s="577"/>
      <c r="G51" s="578"/>
      <c r="H51" s="586"/>
      <c r="I51" s="597"/>
      <c r="J51" s="217" t="s">
        <v>314</v>
      </c>
      <c r="K51" s="218"/>
      <c r="L51" s="577"/>
      <c r="M51" s="619"/>
      <c r="N51" s="586"/>
      <c r="O51" s="586"/>
      <c r="P51" s="620"/>
      <c r="Q51" s="273" t="s">
        <v>1000</v>
      </c>
      <c r="R51" s="181" t="s">
        <v>831</v>
      </c>
      <c r="S51" s="274" t="s">
        <v>1004</v>
      </c>
      <c r="T51" s="275" t="s">
        <v>685</v>
      </c>
      <c r="U51" s="276" t="s">
        <v>848</v>
      </c>
      <c r="V51" s="277">
        <v>1200000</v>
      </c>
      <c r="W51" s="592"/>
      <c r="X51" s="521"/>
      <c r="Y51" s="81"/>
      <c r="Z51" s="99" t="s">
        <v>850</v>
      </c>
      <c r="AA51" s="83">
        <f t="shared" si="0"/>
        <v>1200000</v>
      </c>
      <c r="AB51" s="621"/>
    </row>
    <row r="52" spans="2:29" ht="31.35" hidden="1" customHeight="1" x14ac:dyDescent="0.3">
      <c r="B52" s="510"/>
      <c r="C52" s="603"/>
      <c r="D52" s="543"/>
      <c r="E52" s="278" t="s">
        <v>856</v>
      </c>
      <c r="F52" s="604"/>
      <c r="G52" s="557"/>
      <c r="H52" s="587"/>
      <c r="I52" s="566"/>
      <c r="J52" s="217" t="s">
        <v>314</v>
      </c>
      <c r="K52" s="279"/>
      <c r="L52" s="604"/>
      <c r="M52" s="539"/>
      <c r="N52" s="587"/>
      <c r="O52" s="587"/>
      <c r="P52" s="571"/>
      <c r="Q52" s="252" t="s">
        <v>906</v>
      </c>
      <c r="R52" s="210" t="s">
        <v>13</v>
      </c>
      <c r="S52" s="280" t="s">
        <v>1005</v>
      </c>
      <c r="T52" s="281"/>
      <c r="U52" s="206">
        <v>45142</v>
      </c>
      <c r="V52" s="207">
        <v>6000000</v>
      </c>
      <c r="W52" s="592"/>
      <c r="X52" s="521"/>
      <c r="Y52" s="81"/>
      <c r="Z52" s="99" t="s">
        <v>860</v>
      </c>
      <c r="AA52" s="83">
        <f t="shared" si="0"/>
        <v>6000000</v>
      </c>
      <c r="AB52" s="548"/>
    </row>
    <row r="53" spans="2:29" ht="36.6" hidden="1" customHeight="1" thickBot="1" x14ac:dyDescent="0.35">
      <c r="B53" s="549"/>
      <c r="C53" s="282" t="s">
        <v>1006</v>
      </c>
      <c r="D53" s="283" t="s">
        <v>1007</v>
      </c>
      <c r="E53" s="284" t="s">
        <v>1008</v>
      </c>
      <c r="F53" s="285">
        <v>2000000</v>
      </c>
      <c r="G53" s="286">
        <f t="shared" si="1"/>
        <v>1001460</v>
      </c>
      <c r="H53" s="588"/>
      <c r="I53" s="598"/>
      <c r="J53" s="287" t="s">
        <v>314</v>
      </c>
      <c r="K53" s="288"/>
      <c r="L53" s="285">
        <v>2002920</v>
      </c>
      <c r="M53" s="284" t="s">
        <v>956</v>
      </c>
      <c r="N53" s="588"/>
      <c r="O53" s="588"/>
      <c r="P53" s="289" t="s">
        <v>1009</v>
      </c>
      <c r="Q53" s="167" t="s">
        <v>1008</v>
      </c>
      <c r="R53" s="168" t="s">
        <v>831</v>
      </c>
      <c r="S53" s="290" t="s">
        <v>1010</v>
      </c>
      <c r="T53" s="291"/>
      <c r="U53" s="292" t="s">
        <v>848</v>
      </c>
      <c r="V53" s="293">
        <v>2002920</v>
      </c>
      <c r="W53" s="593"/>
      <c r="X53" s="522"/>
      <c r="Y53" s="81"/>
      <c r="Z53" s="99" t="s">
        <v>850</v>
      </c>
      <c r="AA53" s="83">
        <f t="shared" si="0"/>
        <v>2002920</v>
      </c>
      <c r="AB53" s="173" t="s">
        <v>1009</v>
      </c>
    </row>
    <row r="54" spans="2:29" ht="31.35" hidden="1" customHeight="1" x14ac:dyDescent="0.3">
      <c r="B54" s="637" t="s">
        <v>1011</v>
      </c>
      <c r="C54" s="294" t="s">
        <v>820</v>
      </c>
      <c r="D54" s="69" t="s">
        <v>1012</v>
      </c>
      <c r="E54" s="70" t="s">
        <v>828</v>
      </c>
      <c r="F54" s="295">
        <v>100000000</v>
      </c>
      <c r="G54" s="71">
        <f t="shared" si="1"/>
        <v>21703475.754999999</v>
      </c>
      <c r="H54" s="585">
        <f>SUM(G54:G61)</f>
        <v>46420925.754999995</v>
      </c>
      <c r="I54" s="596">
        <f>H54/H66</f>
        <v>8.9519021277316146E-2</v>
      </c>
      <c r="J54" s="296" t="s">
        <v>314</v>
      </c>
      <c r="K54" s="297"/>
      <c r="L54" s="295">
        <f>39750000+3656951.51</f>
        <v>43406951.509999998</v>
      </c>
      <c r="M54" s="298" t="s">
        <v>1013</v>
      </c>
      <c r="N54" s="640">
        <f>SUM(L54:L61)</f>
        <v>92841851.50999999</v>
      </c>
      <c r="O54" s="640">
        <f>SUM(L54:L61)</f>
        <v>92841851.50999999</v>
      </c>
      <c r="P54" s="299" t="s">
        <v>1014</v>
      </c>
      <c r="Q54" s="300"/>
      <c r="R54" s="301"/>
      <c r="S54" s="302"/>
      <c r="T54" s="78"/>
      <c r="U54" s="79"/>
      <c r="V54" s="80"/>
      <c r="W54" s="517">
        <f>SUM(V54:V61)</f>
        <v>20886325</v>
      </c>
      <c r="X54" s="631">
        <f>SUM(V54:V61)/O54</f>
        <v>0.22496670047290401</v>
      </c>
      <c r="Y54" s="81"/>
      <c r="Z54" s="99"/>
      <c r="AA54" s="83">
        <f t="shared" si="0"/>
        <v>0</v>
      </c>
      <c r="AB54" s="239" t="s">
        <v>1015</v>
      </c>
    </row>
    <row r="55" spans="2:29" ht="31.35" hidden="1" customHeight="1" x14ac:dyDescent="0.3">
      <c r="B55" s="638"/>
      <c r="C55" s="303" t="s">
        <v>826</v>
      </c>
      <c r="D55" s="129" t="s">
        <v>1016</v>
      </c>
      <c r="E55" s="87" t="s">
        <v>828</v>
      </c>
      <c r="F55" s="304">
        <v>1000000</v>
      </c>
      <c r="G55" s="88">
        <f>L55/2</f>
        <v>500000</v>
      </c>
      <c r="H55" s="586"/>
      <c r="I55" s="597"/>
      <c r="J55" s="217" t="s">
        <v>314</v>
      </c>
      <c r="K55" s="218"/>
      <c r="L55" s="304">
        <v>1000000</v>
      </c>
      <c r="M55" s="254" t="s">
        <v>1017</v>
      </c>
      <c r="N55" s="641"/>
      <c r="O55" s="641"/>
      <c r="P55" s="305"/>
      <c r="Q55" s="306" t="str">
        <f>E55</f>
        <v>Min. Interno - Polizia di Stato</v>
      </c>
      <c r="R55" s="307" t="s">
        <v>831</v>
      </c>
      <c r="S55" s="104" t="s">
        <v>996</v>
      </c>
      <c r="T55" s="148" t="s">
        <v>685</v>
      </c>
      <c r="U55" s="257" t="s">
        <v>848</v>
      </c>
      <c r="V55" s="98">
        <v>1000000</v>
      </c>
      <c r="W55" s="518"/>
      <c r="X55" s="632"/>
      <c r="Y55" s="81"/>
      <c r="Z55" s="99" t="s">
        <v>833</v>
      </c>
      <c r="AA55" s="83">
        <f t="shared" si="0"/>
        <v>1000000</v>
      </c>
      <c r="AB55" s="32" t="s">
        <v>1018</v>
      </c>
    </row>
    <row r="56" spans="2:29" ht="31.35" hidden="1" customHeight="1" x14ac:dyDescent="0.3">
      <c r="B56" s="638"/>
      <c r="C56" s="303" t="s">
        <v>835</v>
      </c>
      <c r="D56" s="129" t="s">
        <v>1019</v>
      </c>
      <c r="E56" s="87" t="s">
        <v>828</v>
      </c>
      <c r="F56" s="304">
        <v>15000000</v>
      </c>
      <c r="G56" s="88">
        <f>L56/2</f>
        <v>5000000</v>
      </c>
      <c r="H56" s="586"/>
      <c r="I56" s="597"/>
      <c r="J56" s="217" t="s">
        <v>314</v>
      </c>
      <c r="K56" s="218"/>
      <c r="L56" s="308">
        <v>10000000</v>
      </c>
      <c r="M56" s="254" t="s">
        <v>1020</v>
      </c>
      <c r="N56" s="641"/>
      <c r="O56" s="641"/>
      <c r="P56" s="236" t="s">
        <v>1021</v>
      </c>
      <c r="Q56" s="306"/>
      <c r="R56" s="309"/>
      <c r="S56" s="310"/>
      <c r="T56" s="96"/>
      <c r="U56" s="97"/>
      <c r="V56" s="98"/>
      <c r="W56" s="518"/>
      <c r="X56" s="632"/>
      <c r="Y56" s="81"/>
      <c r="Z56" s="99"/>
      <c r="AA56" s="83">
        <f t="shared" si="0"/>
        <v>0</v>
      </c>
      <c r="AB56" s="239" t="s">
        <v>1022</v>
      </c>
    </row>
    <row r="57" spans="2:29" ht="31.35" hidden="1" customHeight="1" x14ac:dyDescent="0.3">
      <c r="B57" s="638"/>
      <c r="C57" s="303" t="s">
        <v>843</v>
      </c>
      <c r="D57" s="129" t="s">
        <v>1023</v>
      </c>
      <c r="E57" s="87" t="s">
        <v>828</v>
      </c>
      <c r="F57" s="304">
        <v>3000000</v>
      </c>
      <c r="G57" s="88">
        <f t="shared" si="1"/>
        <v>750000</v>
      </c>
      <c r="H57" s="586"/>
      <c r="I57" s="597"/>
      <c r="J57" s="217" t="s">
        <v>314</v>
      </c>
      <c r="K57" s="218"/>
      <c r="L57" s="304">
        <v>1500000</v>
      </c>
      <c r="M57" s="254" t="s">
        <v>1020</v>
      </c>
      <c r="N57" s="641"/>
      <c r="O57" s="641"/>
      <c r="P57" s="236" t="s">
        <v>1024</v>
      </c>
      <c r="Q57" s="306" t="str">
        <f>E57</f>
        <v>Min. Interno - Polizia di Stato</v>
      </c>
      <c r="R57" s="307" t="s">
        <v>831</v>
      </c>
      <c r="S57" s="104" t="s">
        <v>1025</v>
      </c>
      <c r="T57" s="148" t="s">
        <v>685</v>
      </c>
      <c r="U57" s="257" t="s">
        <v>848</v>
      </c>
      <c r="V57" s="98">
        <f>L57</f>
        <v>1500000</v>
      </c>
      <c r="W57" s="518"/>
      <c r="X57" s="632"/>
      <c r="Y57" s="81"/>
      <c r="Z57" s="99" t="s">
        <v>833</v>
      </c>
      <c r="AA57" s="83">
        <f t="shared" si="0"/>
        <v>1500000</v>
      </c>
      <c r="AB57" s="239" t="s">
        <v>1026</v>
      </c>
    </row>
    <row r="58" spans="2:29" ht="31.35" hidden="1" customHeight="1" thickBot="1" x14ac:dyDescent="0.35">
      <c r="B58" s="638"/>
      <c r="C58" s="303" t="s">
        <v>854</v>
      </c>
      <c r="D58" s="129" t="s">
        <v>1027</v>
      </c>
      <c r="E58" s="87" t="s">
        <v>1028</v>
      </c>
      <c r="F58" s="304">
        <v>3000000</v>
      </c>
      <c r="G58" s="88">
        <f>L58/2</f>
        <v>1500000</v>
      </c>
      <c r="H58" s="586"/>
      <c r="I58" s="597"/>
      <c r="J58" s="217" t="s">
        <v>314</v>
      </c>
      <c r="K58" s="218"/>
      <c r="L58" s="304">
        <v>3000000</v>
      </c>
      <c r="M58" s="254" t="s">
        <v>1029</v>
      </c>
      <c r="N58" s="641"/>
      <c r="O58" s="641"/>
      <c r="P58" s="236" t="s">
        <v>1030</v>
      </c>
      <c r="Q58" s="306" t="s">
        <v>1031</v>
      </c>
      <c r="R58" s="307" t="s">
        <v>831</v>
      </c>
      <c r="S58" s="104" t="s">
        <v>1032</v>
      </c>
      <c r="T58" s="148" t="s">
        <v>685</v>
      </c>
      <c r="U58" s="311" t="s">
        <v>1033</v>
      </c>
      <c r="V58" s="98">
        <v>3000000</v>
      </c>
      <c r="W58" s="518"/>
      <c r="X58" s="632"/>
      <c r="Y58" s="81"/>
      <c r="Z58" s="99" t="s">
        <v>850</v>
      </c>
      <c r="AA58" s="83">
        <f t="shared" si="0"/>
        <v>3000000</v>
      </c>
      <c r="AB58" s="312" t="s">
        <v>1034</v>
      </c>
      <c r="AC58" s="239" t="s">
        <v>1035</v>
      </c>
    </row>
    <row r="59" spans="2:29" ht="31.35" hidden="1" customHeight="1" x14ac:dyDescent="0.3">
      <c r="B59" s="638"/>
      <c r="C59" s="303" t="s">
        <v>864</v>
      </c>
      <c r="D59" s="129" t="s">
        <v>1036</v>
      </c>
      <c r="E59" s="87" t="s">
        <v>1037</v>
      </c>
      <c r="F59" s="304">
        <v>31500000</v>
      </c>
      <c r="G59" s="88">
        <f>L59/2</f>
        <v>15000000</v>
      </c>
      <c r="H59" s="586"/>
      <c r="I59" s="597"/>
      <c r="J59" s="217" t="s">
        <v>314</v>
      </c>
      <c r="K59" s="218"/>
      <c r="L59" s="304">
        <v>30000000</v>
      </c>
      <c r="M59" s="254" t="s">
        <v>1038</v>
      </c>
      <c r="N59" s="641"/>
      <c r="O59" s="641"/>
      <c r="P59" s="236" t="s">
        <v>1039</v>
      </c>
      <c r="Q59" s="306" t="s">
        <v>1040</v>
      </c>
      <c r="R59" s="309" t="s">
        <v>13</v>
      </c>
      <c r="S59" s="104" t="s">
        <v>1041</v>
      </c>
      <c r="T59" s="313" t="s">
        <v>402</v>
      </c>
      <c r="U59" s="97">
        <v>45033</v>
      </c>
      <c r="V59" s="98">
        <v>15000000</v>
      </c>
      <c r="W59" s="518"/>
      <c r="X59" s="632"/>
      <c r="Y59" s="81"/>
      <c r="Z59" s="82" t="s">
        <v>860</v>
      </c>
      <c r="AA59" s="83">
        <f t="shared" si="0"/>
        <v>15000000</v>
      </c>
      <c r="AB59" s="314" t="s">
        <v>1042</v>
      </c>
      <c r="AC59" s="315"/>
    </row>
    <row r="60" spans="2:29" ht="31.35" hidden="1" customHeight="1" thickBot="1" x14ac:dyDescent="0.35">
      <c r="B60" s="638"/>
      <c r="C60" s="303" t="s">
        <v>870</v>
      </c>
      <c r="D60" s="129" t="s">
        <v>1043</v>
      </c>
      <c r="E60" s="87" t="s">
        <v>1044</v>
      </c>
      <c r="F60" s="304">
        <v>3040000</v>
      </c>
      <c r="G60" s="88">
        <f t="shared" si="1"/>
        <v>1517450</v>
      </c>
      <c r="H60" s="586"/>
      <c r="I60" s="597"/>
      <c r="J60" s="217" t="s">
        <v>314</v>
      </c>
      <c r="K60" s="218"/>
      <c r="L60" s="304">
        <v>3034900</v>
      </c>
      <c r="M60" s="254" t="s">
        <v>1038</v>
      </c>
      <c r="N60" s="641"/>
      <c r="O60" s="641"/>
      <c r="P60" s="236" t="s">
        <v>1045</v>
      </c>
      <c r="Q60" s="316"/>
      <c r="R60" s="307"/>
      <c r="S60" s="238"/>
      <c r="T60" s="238"/>
      <c r="U60" s="134"/>
      <c r="V60" s="98"/>
      <c r="W60" s="518"/>
      <c r="X60" s="632"/>
      <c r="Y60" s="81"/>
      <c r="Z60" s="99"/>
      <c r="AA60" s="83">
        <f t="shared" si="0"/>
        <v>0</v>
      </c>
      <c r="AB60" s="317" t="s">
        <v>1046</v>
      </c>
    </row>
    <row r="61" spans="2:29" ht="31.35" hidden="1" customHeight="1" thickBot="1" x14ac:dyDescent="0.35">
      <c r="B61" s="639"/>
      <c r="C61" s="318" t="s">
        <v>962</v>
      </c>
      <c r="D61" s="283" t="s">
        <v>1047</v>
      </c>
      <c r="E61" s="284" t="s">
        <v>1037</v>
      </c>
      <c r="F61" s="319">
        <v>900000</v>
      </c>
      <c r="G61" s="320">
        <f>L61/2</f>
        <v>450000</v>
      </c>
      <c r="H61" s="588"/>
      <c r="I61" s="598"/>
      <c r="J61" s="287" t="s">
        <v>685</v>
      </c>
      <c r="K61" s="288"/>
      <c r="L61" s="319">
        <v>900000</v>
      </c>
      <c r="M61" s="321" t="s">
        <v>1048</v>
      </c>
      <c r="N61" s="642"/>
      <c r="O61" s="642"/>
      <c r="P61" s="322" t="s">
        <v>1049</v>
      </c>
      <c r="Q61" s="323" t="s">
        <v>1050</v>
      </c>
      <c r="R61" s="324" t="s">
        <v>831</v>
      </c>
      <c r="S61" s="325" t="s">
        <v>874</v>
      </c>
      <c r="T61" s="326"/>
      <c r="U61" s="327">
        <v>45181</v>
      </c>
      <c r="V61" s="328">
        <v>386325</v>
      </c>
      <c r="W61" s="519"/>
      <c r="X61" s="633"/>
      <c r="Y61" s="81"/>
      <c r="Z61" s="99" t="s">
        <v>833</v>
      </c>
      <c r="AA61" s="83">
        <f t="shared" si="0"/>
        <v>386325</v>
      </c>
      <c r="AB61" s="239" t="s">
        <v>1051</v>
      </c>
    </row>
    <row r="62" spans="2:29" ht="31.35" hidden="1" customHeight="1" thickBot="1" x14ac:dyDescent="0.35">
      <c r="B62" s="508" t="s">
        <v>1052</v>
      </c>
      <c r="C62" s="329" t="s">
        <v>820</v>
      </c>
      <c r="D62" s="69" t="s">
        <v>1053</v>
      </c>
      <c r="E62" s="70" t="s">
        <v>889</v>
      </c>
      <c r="F62" s="295">
        <v>720000</v>
      </c>
      <c r="G62" s="71">
        <f t="shared" si="1"/>
        <v>360000</v>
      </c>
      <c r="H62" s="330">
        <f>G62</f>
        <v>360000</v>
      </c>
      <c r="I62" s="297">
        <f>H62/H77</f>
        <v>7.2295057383930689E-4</v>
      </c>
      <c r="J62" s="297"/>
      <c r="K62" s="297"/>
      <c r="L62" s="295">
        <v>720000</v>
      </c>
      <c r="M62" s="70" t="s">
        <v>1054</v>
      </c>
      <c r="N62" s="330">
        <f>L62</f>
        <v>720000</v>
      </c>
      <c r="O62" s="634">
        <f>L62+L63</f>
        <v>41920000</v>
      </c>
      <c r="P62" s="299" t="s">
        <v>1055</v>
      </c>
      <c r="Q62" s="76" t="s">
        <v>1056</v>
      </c>
      <c r="R62" s="331" t="s">
        <v>831</v>
      </c>
      <c r="S62" s="332" t="s">
        <v>795</v>
      </c>
      <c r="T62" s="333" t="s">
        <v>685</v>
      </c>
      <c r="U62" s="334" t="s">
        <v>848</v>
      </c>
      <c r="V62" s="80">
        <v>720000</v>
      </c>
      <c r="W62" s="517">
        <f>SUM(V62:V63)</f>
        <v>26788000</v>
      </c>
      <c r="X62" s="520" cm="1">
        <f t="array" ref="X62">SUM(V62:V63/(O62+O63))</f>
        <v>0.63902671755725193</v>
      </c>
      <c r="Y62" s="81"/>
      <c r="Z62" s="99" t="s">
        <v>833</v>
      </c>
      <c r="AA62" s="83">
        <f t="shared" si="0"/>
        <v>720000</v>
      </c>
      <c r="AB62" s="314" t="s">
        <v>1055</v>
      </c>
    </row>
    <row r="63" spans="2:29" ht="31.35" hidden="1" customHeight="1" thickBot="1" x14ac:dyDescent="0.35">
      <c r="B63" s="549"/>
      <c r="C63" s="282" t="s">
        <v>826</v>
      </c>
      <c r="D63" s="335" t="s">
        <v>1057</v>
      </c>
      <c r="E63" s="284" t="s">
        <v>889</v>
      </c>
      <c r="F63" s="285"/>
      <c r="G63" s="286" t="s">
        <v>1058</v>
      </c>
      <c r="H63" s="330">
        <v>20600000</v>
      </c>
      <c r="I63" s="287"/>
      <c r="J63" s="287"/>
      <c r="K63" s="287"/>
      <c r="L63" s="285">
        <v>41200000</v>
      </c>
      <c r="M63" s="284" t="s">
        <v>1054</v>
      </c>
      <c r="N63" s="336">
        <v>20600000</v>
      </c>
      <c r="O63" s="635"/>
      <c r="P63" s="322" t="s">
        <v>1057</v>
      </c>
      <c r="Q63" s="337"/>
      <c r="R63" s="338"/>
      <c r="S63" s="339" t="s">
        <v>1059</v>
      </c>
      <c r="T63" s="340"/>
      <c r="U63" s="327" t="s">
        <v>1060</v>
      </c>
      <c r="V63" s="328">
        <v>26068000</v>
      </c>
      <c r="W63" s="519"/>
      <c r="X63" s="522"/>
      <c r="Y63" s="81"/>
      <c r="Z63" s="99" t="s">
        <v>1061</v>
      </c>
      <c r="AA63" s="83">
        <f t="shared" si="0"/>
        <v>26068000</v>
      </c>
      <c r="AB63" s="317" t="s">
        <v>1057</v>
      </c>
    </row>
    <row r="64" spans="2:29" ht="18" hidden="1" x14ac:dyDescent="0.3">
      <c r="B64" s="341"/>
      <c r="C64" s="342"/>
      <c r="D64" s="343" t="s">
        <v>1062</v>
      </c>
      <c r="E64" s="636"/>
      <c r="F64" s="636"/>
      <c r="G64" s="344"/>
      <c r="H64" s="345">
        <f>SUM(H3:H63)</f>
        <v>489206936.79499996</v>
      </c>
      <c r="I64" s="296"/>
      <c r="J64" s="296"/>
      <c r="K64" s="296"/>
      <c r="L64" s="564"/>
      <c r="M64" s="564"/>
      <c r="N64" s="346">
        <f>SUM(N3:N63)</f>
        <v>957813873.58999991</v>
      </c>
      <c r="O64" s="347">
        <f>SUM(O3:O63)</f>
        <v>978413873.58999991</v>
      </c>
      <c r="P64" s="348"/>
      <c r="Q64" s="39"/>
      <c r="R64" s="4"/>
      <c r="S64" s="39"/>
      <c r="T64" s="39"/>
      <c r="U64" s="39"/>
      <c r="V64" s="39"/>
      <c r="W64" s="39"/>
      <c r="X64" s="349"/>
      <c r="Y64" s="39"/>
      <c r="Z64" s="350"/>
      <c r="AA64" s="83">
        <f t="shared" si="0"/>
        <v>0</v>
      </c>
      <c r="AB64" s="351"/>
    </row>
    <row r="65" spans="2:28" s="40" customFormat="1" ht="19.350000000000001" hidden="1" customHeight="1" thickBot="1" x14ac:dyDescent="0.4">
      <c r="B65" s="352"/>
      <c r="C65" s="353"/>
      <c r="D65" s="354" t="s">
        <v>1063</v>
      </c>
      <c r="E65" s="622"/>
      <c r="F65" s="622"/>
      <c r="G65" s="355">
        <v>0.06</v>
      </c>
      <c r="H65" s="356">
        <f>H64*G65</f>
        <v>29352416.207699995</v>
      </c>
      <c r="I65" s="357" t="s">
        <v>1064</v>
      </c>
      <c r="J65" s="357"/>
      <c r="K65" s="357"/>
      <c r="L65" s="622"/>
      <c r="M65" s="623"/>
      <c r="N65" s="358">
        <f>H65</f>
        <v>29352416.207699995</v>
      </c>
      <c r="O65" s="359">
        <f>N65*2</f>
        <v>58704832.415399991</v>
      </c>
      <c r="P65" s="348"/>
      <c r="Q65" s="39"/>
      <c r="R65" s="624" t="s">
        <v>1063</v>
      </c>
      <c r="S65" s="625"/>
      <c r="T65" s="360"/>
      <c r="U65" s="361"/>
      <c r="V65" s="362">
        <v>35327610.590000004</v>
      </c>
      <c r="W65" s="363">
        <v>35327610.590000004</v>
      </c>
      <c r="X65" s="364">
        <f>V65/O65</f>
        <v>0.60178368860708198</v>
      </c>
      <c r="Y65" s="365"/>
      <c r="Z65" s="366" t="s">
        <v>1063</v>
      </c>
      <c r="AA65" s="83">
        <f t="shared" si="0"/>
        <v>35327610.590000004</v>
      </c>
      <c r="AB65" s="367"/>
    </row>
    <row r="66" spans="2:28" s="385" customFormat="1" ht="29.85" hidden="1" customHeight="1" thickBot="1" x14ac:dyDescent="0.35">
      <c r="B66" s="352"/>
      <c r="C66" s="368"/>
      <c r="D66" s="369" t="s">
        <v>1065</v>
      </c>
      <c r="E66" s="370"/>
      <c r="F66" s="371"/>
      <c r="G66" s="372"/>
      <c r="H66" s="373">
        <f>SUM(H3:H63)+H65</f>
        <v>518559353.00269997</v>
      </c>
      <c r="I66" s="374"/>
      <c r="J66" s="375"/>
      <c r="K66" s="375"/>
      <c r="L66" s="376"/>
      <c r="M66" s="377"/>
      <c r="N66" s="373">
        <f>SUM(N3:N63)+N65</f>
        <v>987166289.79769993</v>
      </c>
      <c r="O66" s="373">
        <f>SUM(O3:O63)+O65</f>
        <v>1037118706.0053999</v>
      </c>
      <c r="P66" s="378"/>
      <c r="Q66" s="379"/>
      <c r="R66" s="626" t="s">
        <v>1066</v>
      </c>
      <c r="S66" s="627"/>
      <c r="T66" s="627"/>
      <c r="U66" s="627"/>
      <c r="V66" s="380">
        <f>SUM(V3:V65)</f>
        <v>632734863.98000014</v>
      </c>
      <c r="W66" s="381">
        <f>SUM(W3:W65)</f>
        <v>632734863.98000002</v>
      </c>
      <c r="X66" s="382">
        <f>V66/O66</f>
        <v>0.6100891443922194</v>
      </c>
      <c r="Y66" s="81"/>
      <c r="Z66" s="383"/>
      <c r="AA66" s="83">
        <f t="shared" si="0"/>
        <v>632734863.98000014</v>
      </c>
      <c r="AB66" s="384"/>
    </row>
    <row r="67" spans="2:28" s="348" customFormat="1" ht="21.6" customHeight="1" x14ac:dyDescent="0.3">
      <c r="B67" s="352"/>
      <c r="C67" s="368"/>
      <c r="D67" s="386"/>
      <c r="E67" s="387"/>
      <c r="Q67" s="39"/>
      <c r="R67" s="4"/>
      <c r="S67" s="388"/>
      <c r="U67" s="389"/>
      <c r="V67" s="390"/>
      <c r="W67" s="390"/>
      <c r="X67" s="391"/>
      <c r="Y67" s="392"/>
    </row>
    <row r="68" spans="2:28" s="348" customFormat="1" ht="26.1" customHeight="1" x14ac:dyDescent="0.3">
      <c r="B68" s="352"/>
      <c r="C68" s="368"/>
      <c r="E68" s="387"/>
      <c r="Q68" s="39"/>
      <c r="R68" s="4"/>
      <c r="S68" s="393" t="s">
        <v>1067</v>
      </c>
      <c r="T68" s="394"/>
      <c r="U68" s="628" t="s">
        <v>1068</v>
      </c>
      <c r="V68" s="629"/>
      <c r="W68" s="395" t="s">
        <v>1069</v>
      </c>
      <c r="X68" s="396"/>
      <c r="Y68" s="397"/>
    </row>
    <row r="69" spans="2:28" s="348" customFormat="1" ht="23.1" customHeight="1" x14ac:dyDescent="0.35">
      <c r="B69" s="352"/>
      <c r="C69" s="368"/>
      <c r="E69" s="387"/>
      <c r="H69" s="398"/>
      <c r="N69" s="398"/>
      <c r="Q69" s="39"/>
      <c r="R69" s="4"/>
      <c r="S69" s="399" t="s">
        <v>860</v>
      </c>
      <c r="T69" s="400"/>
      <c r="U69" s="401"/>
      <c r="V69" s="402">
        <v>248795078.40000001</v>
      </c>
      <c r="W69" s="403">
        <f t="shared" ref="W69:W75" si="2">V69/V$75</f>
        <v>0.39320589485940538</v>
      </c>
      <c r="X69" s="396"/>
      <c r="Y69" s="404"/>
    </row>
    <row r="70" spans="2:28" s="348" customFormat="1" ht="23.1" customHeight="1" x14ac:dyDescent="0.35">
      <c r="B70" s="352"/>
      <c r="C70" s="368"/>
      <c r="D70" s="405"/>
      <c r="E70" s="387"/>
      <c r="H70" s="406"/>
      <c r="N70" s="398"/>
      <c r="Q70" s="39"/>
      <c r="R70" s="4"/>
      <c r="S70" s="399" t="s">
        <v>953</v>
      </c>
      <c r="T70" s="400"/>
      <c r="U70" s="401"/>
      <c r="V70" s="402">
        <v>105000000</v>
      </c>
      <c r="W70" s="403">
        <f t="shared" si="2"/>
        <v>0.16594628489338142</v>
      </c>
      <c r="X70" s="396"/>
      <c r="Y70" s="404"/>
    </row>
    <row r="71" spans="2:28" s="348" customFormat="1" ht="23.1" customHeight="1" x14ac:dyDescent="0.35">
      <c r="B71" s="352"/>
      <c r="C71" s="368"/>
      <c r="E71" s="387"/>
      <c r="N71" s="398"/>
      <c r="Q71" s="39"/>
      <c r="R71" s="4"/>
      <c r="S71" s="399" t="s">
        <v>833</v>
      </c>
      <c r="T71" s="400"/>
      <c r="U71" s="401"/>
      <c r="V71" s="402">
        <v>186010751.69</v>
      </c>
      <c r="W71" s="403">
        <f t="shared" si="2"/>
        <v>0.29397898279219781</v>
      </c>
      <c r="X71" s="396"/>
      <c r="Y71" s="404"/>
    </row>
    <row r="72" spans="2:28" s="348" customFormat="1" ht="23.1" customHeight="1" x14ac:dyDescent="0.35">
      <c r="B72" s="352"/>
      <c r="C72" s="368"/>
      <c r="E72" s="387"/>
      <c r="Q72" s="39"/>
      <c r="R72" s="4"/>
      <c r="S72" s="399" t="s">
        <v>850</v>
      </c>
      <c r="T72" s="400"/>
      <c r="U72" s="401"/>
      <c r="V72" s="402">
        <v>31533423.300000001</v>
      </c>
      <c r="W72" s="403">
        <f t="shared" si="2"/>
        <v>4.9836709015289443E-2</v>
      </c>
      <c r="X72" s="396"/>
      <c r="Y72" s="404"/>
      <c r="Z72" s="407"/>
    </row>
    <row r="73" spans="2:28" s="348" customFormat="1" ht="23.1" customHeight="1" x14ac:dyDescent="0.35">
      <c r="B73" s="352"/>
      <c r="C73" s="368"/>
      <c r="E73" s="387"/>
      <c r="Q73" s="39"/>
      <c r="R73" s="4"/>
      <c r="S73" s="399" t="s">
        <v>1061</v>
      </c>
      <c r="T73" s="400"/>
      <c r="U73" s="401"/>
      <c r="V73" s="402">
        <v>26068000</v>
      </c>
      <c r="W73" s="403">
        <f t="shared" si="2"/>
        <v>4.1198930996196828E-2</v>
      </c>
      <c r="X73" s="396"/>
      <c r="Y73" s="404"/>
    </row>
    <row r="74" spans="2:28" s="348" customFormat="1" ht="23.1" customHeight="1" x14ac:dyDescent="0.35">
      <c r="B74" s="352"/>
      <c r="C74" s="368"/>
      <c r="E74" s="387"/>
      <c r="Q74" s="39"/>
      <c r="R74" s="4"/>
      <c r="S74" s="399" t="s">
        <v>1063</v>
      </c>
      <c r="T74" s="400"/>
      <c r="U74" s="401"/>
      <c r="V74" s="402">
        <v>35327610.590000004</v>
      </c>
      <c r="W74" s="403">
        <f t="shared" si="2"/>
        <v>5.5833197443529319E-2</v>
      </c>
      <c r="X74" s="396"/>
      <c r="Y74" s="404"/>
    </row>
    <row r="75" spans="2:28" s="348" customFormat="1" ht="23.1" customHeight="1" x14ac:dyDescent="0.3">
      <c r="B75" s="352"/>
      <c r="C75" s="368"/>
      <c r="E75" s="387"/>
      <c r="Q75" s="39"/>
      <c r="R75" s="4"/>
      <c r="S75" s="408"/>
      <c r="T75" s="409"/>
      <c r="U75" s="410" t="s">
        <v>670</v>
      </c>
      <c r="V75" s="411">
        <f>SUM(V69:V74)</f>
        <v>632734863.9799999</v>
      </c>
      <c r="W75" s="412">
        <f t="shared" si="2"/>
        <v>1</v>
      </c>
      <c r="X75" s="396"/>
      <c r="Y75" s="397"/>
    </row>
    <row r="76" spans="2:28" s="415" customFormat="1" ht="27" customHeight="1" x14ac:dyDescent="0.3">
      <c r="B76" s="630"/>
      <c r="C76" s="342"/>
      <c r="D76" s="413"/>
      <c r="E76" s="414"/>
      <c r="M76" s="416"/>
      <c r="O76" s="415">
        <v>1025246706.0053999</v>
      </c>
      <c r="P76" s="417"/>
      <c r="Q76" s="418"/>
      <c r="R76" s="418"/>
      <c r="S76" s="419"/>
      <c r="T76" s="420"/>
      <c r="U76" s="421"/>
      <c r="V76" s="422"/>
      <c r="W76" s="423"/>
      <c r="X76" s="424"/>
      <c r="Y76" s="425"/>
      <c r="AB76" s="417"/>
    </row>
    <row r="77" spans="2:28" s="415" customFormat="1" ht="47.85" customHeight="1" x14ac:dyDescent="0.3">
      <c r="B77" s="630"/>
      <c r="C77" s="368"/>
      <c r="D77" s="426" t="s">
        <v>1070</v>
      </c>
      <c r="E77" s="427"/>
      <c r="F77" s="428"/>
      <c r="G77" s="429" t="s">
        <v>1071</v>
      </c>
      <c r="H77" s="430">
        <f>497623353+336000</f>
        <v>497959353</v>
      </c>
      <c r="I77" s="431"/>
      <c r="J77" s="431"/>
      <c r="K77" s="431"/>
      <c r="L77" s="431"/>
      <c r="M77" s="39"/>
      <c r="N77" s="41"/>
      <c r="O77" s="41"/>
      <c r="P77" s="417"/>
      <c r="Q77" s="418"/>
      <c r="R77" s="418"/>
      <c r="S77" s="419"/>
      <c r="T77" s="420"/>
      <c r="U77" s="421"/>
      <c r="V77" s="422"/>
      <c r="W77" s="423"/>
      <c r="X77" s="424"/>
      <c r="Y77" s="425"/>
      <c r="AB77" s="417"/>
    </row>
    <row r="78" spans="2:28" s="415" customFormat="1" ht="48.6" customHeight="1" x14ac:dyDescent="0.3">
      <c r="B78" s="630"/>
      <c r="C78" s="368"/>
      <c r="D78" s="426" t="s">
        <v>1072</v>
      </c>
      <c r="E78" s="427"/>
      <c r="F78" s="428"/>
      <c r="G78" s="429" t="s">
        <v>1071</v>
      </c>
      <c r="H78" s="430">
        <f>20600000</f>
        <v>20600000</v>
      </c>
      <c r="I78" s="431"/>
      <c r="J78" s="432"/>
      <c r="K78" s="431"/>
      <c r="L78" s="431"/>
      <c r="M78" s="433"/>
      <c r="N78" s="41"/>
      <c r="O78" s="41"/>
      <c r="P78" s="417"/>
      <c r="Q78" s="418"/>
      <c r="R78" s="418"/>
      <c r="S78" s="419"/>
      <c r="T78" s="420"/>
      <c r="U78" s="421"/>
      <c r="V78" s="422"/>
      <c r="W78" s="423"/>
      <c r="X78" s="424"/>
      <c r="Y78" s="425"/>
      <c r="AB78" s="417"/>
    </row>
    <row r="79" spans="2:28" s="415" customFormat="1" ht="27" customHeight="1" x14ac:dyDescent="0.3">
      <c r="B79" s="630"/>
      <c r="C79" s="368"/>
      <c r="D79" s="426" t="s">
        <v>1073</v>
      </c>
      <c r="E79" s="427"/>
      <c r="F79" s="428"/>
      <c r="G79" s="429" t="s">
        <v>1071</v>
      </c>
      <c r="H79" s="430">
        <f>SUM(H77:H78)</f>
        <v>518559353</v>
      </c>
      <c r="I79" s="434"/>
      <c r="J79" s="431"/>
      <c r="K79" s="431"/>
      <c r="L79" s="431"/>
      <c r="M79" s="433"/>
      <c r="N79" s="41"/>
      <c r="O79" s="41"/>
      <c r="P79" s="417"/>
      <c r="Q79" s="418"/>
      <c r="R79" s="418"/>
      <c r="S79" s="419"/>
      <c r="T79" s="420"/>
      <c r="U79" s="421"/>
      <c r="V79" s="422"/>
      <c r="W79" s="423"/>
      <c r="X79" s="424"/>
      <c r="Y79" s="425"/>
      <c r="AB79" s="417"/>
    </row>
    <row r="80" spans="2:28" s="415" customFormat="1" ht="27" customHeight="1" thickBot="1" x14ac:dyDescent="0.35">
      <c r="B80" s="630"/>
      <c r="C80" s="368"/>
      <c r="D80" s="426" t="s">
        <v>1074</v>
      </c>
      <c r="E80" s="427"/>
      <c r="F80" s="428"/>
      <c r="G80" s="429" t="s">
        <v>1071</v>
      </c>
      <c r="H80" s="435">
        <f>H79-H66</f>
        <v>-2.6999711990356445E-3</v>
      </c>
      <c r="I80" s="431"/>
      <c r="J80" s="431"/>
      <c r="K80" s="431"/>
      <c r="L80" s="431"/>
      <c r="M80" s="433"/>
      <c r="N80" s="41"/>
      <c r="O80" s="41"/>
      <c r="P80" s="417"/>
      <c r="Q80" s="418"/>
      <c r="R80" s="418"/>
      <c r="S80" s="419"/>
      <c r="T80" s="420"/>
      <c r="U80" s="421"/>
      <c r="V80" s="422"/>
      <c r="W80" s="423"/>
      <c r="X80" s="424"/>
      <c r="Y80" s="425"/>
      <c r="AB80" s="417"/>
    </row>
    <row r="81" spans="2:29" s="415" customFormat="1" ht="27" customHeight="1" thickBot="1" x14ac:dyDescent="0.35">
      <c r="B81" s="630"/>
      <c r="C81" s="342"/>
      <c r="D81" s="436"/>
      <c r="E81" s="437"/>
      <c r="F81" s="438"/>
      <c r="G81" s="439"/>
      <c r="H81" s="440"/>
      <c r="I81" s="441"/>
      <c r="J81" s="441"/>
      <c r="K81" s="441"/>
      <c r="M81" s="442">
        <f t="shared" ref="M81:M88" si="3">N81/N$88</f>
        <v>0.45290081708604835</v>
      </c>
      <c r="N81" s="443">
        <v>444400000</v>
      </c>
      <c r="O81" s="444">
        <v>444400000</v>
      </c>
      <c r="P81" s="445">
        <f t="shared" ref="P81:P88" si="4">O81/O$88</f>
        <v>0.4334566474578852</v>
      </c>
      <c r="Q81" s="418"/>
      <c r="R81" s="418"/>
      <c r="S81" s="419"/>
      <c r="T81" s="420"/>
      <c r="U81" s="421"/>
      <c r="V81" s="422"/>
      <c r="W81" s="423"/>
      <c r="X81" s="424"/>
      <c r="Y81" s="425"/>
      <c r="AB81" s="445" t="e">
        <f t="shared" ref="AB81:AB88" si="5">Z81/Z$88</f>
        <v>#DIV/0!</v>
      </c>
    </row>
    <row r="82" spans="2:29" ht="27" customHeight="1" thickBot="1" x14ac:dyDescent="0.35">
      <c r="B82" s="630"/>
      <c r="C82" s="342"/>
      <c r="F82" s="41"/>
      <c r="H82" s="448"/>
      <c r="I82" s="41"/>
      <c r="J82" s="41"/>
      <c r="K82" s="41"/>
      <c r="M82" s="442">
        <f t="shared" si="3"/>
        <v>0.40688921472387268</v>
      </c>
      <c r="N82" s="449">
        <v>399252022.07999998</v>
      </c>
      <c r="O82" s="450">
        <v>399252022.07999998</v>
      </c>
      <c r="P82" s="445">
        <f t="shared" si="4"/>
        <v>0.38942043875242649</v>
      </c>
      <c r="AB82" s="445" t="e">
        <f t="shared" si="5"/>
        <v>#DIV/0!</v>
      </c>
    </row>
    <row r="83" spans="2:29" ht="27" customHeight="1" thickBot="1" x14ac:dyDescent="0.35">
      <c r="B83" s="405"/>
      <c r="D83" s="436"/>
      <c r="E83" s="437"/>
      <c r="F83" s="431"/>
      <c r="G83" s="439"/>
      <c r="H83" s="448"/>
      <c r="I83" s="41"/>
      <c r="J83" s="41"/>
      <c r="K83" s="41"/>
      <c r="M83" s="442">
        <f t="shared" si="3"/>
        <v>9.4617800199506247E-2</v>
      </c>
      <c r="N83" s="443">
        <v>92841851.510000005</v>
      </c>
      <c r="O83" s="444">
        <v>92841851.510000005</v>
      </c>
      <c r="P83" s="445">
        <f t="shared" si="4"/>
        <v>9.0555620385480193E-2</v>
      </c>
      <c r="AB83" s="445" t="e">
        <f t="shared" si="5"/>
        <v>#DIV/0!</v>
      </c>
    </row>
    <row r="84" spans="2:29" ht="16.2" thickBot="1" x14ac:dyDescent="0.35">
      <c r="H84" s="448"/>
      <c r="I84" s="41"/>
      <c r="J84" s="41"/>
      <c r="K84" s="41"/>
      <c r="M84" s="442">
        <f t="shared" si="3"/>
        <v>1.6020703970730604E-2</v>
      </c>
      <c r="N84" s="458">
        <v>15720000</v>
      </c>
      <c r="O84" s="459">
        <v>30720000</v>
      </c>
      <c r="P84" s="445">
        <f t="shared" si="4"/>
        <v>2.9963519824271451E-2</v>
      </c>
      <c r="AB84" s="445" t="e">
        <f t="shared" si="5"/>
        <v>#DIV/0!</v>
      </c>
    </row>
    <row r="85" spans="2:29" ht="16.2" thickBot="1" x14ac:dyDescent="0.35">
      <c r="H85" s="448"/>
      <c r="I85" s="41"/>
      <c r="J85" s="41"/>
      <c r="K85" s="41"/>
      <c r="M85" s="442">
        <f t="shared" si="3"/>
        <v>2.9571464019842168E-2</v>
      </c>
      <c r="N85" s="460">
        <v>29016416.210000001</v>
      </c>
      <c r="O85" s="461">
        <v>58032832.409999996</v>
      </c>
      <c r="P85" s="445">
        <f t="shared" si="4"/>
        <v>5.6603773579936775E-2</v>
      </c>
      <c r="AB85" s="445" t="e">
        <f t="shared" si="5"/>
        <v>#DIV/0!</v>
      </c>
    </row>
    <row r="86" spans="2:29" ht="16.2" thickBot="1" x14ac:dyDescent="0.35">
      <c r="H86" s="448"/>
      <c r="I86" s="41"/>
      <c r="J86" s="41"/>
      <c r="K86" s="41"/>
      <c r="M86" s="442"/>
      <c r="N86" s="460"/>
      <c r="O86" s="461"/>
      <c r="P86" s="445"/>
      <c r="AB86" s="445"/>
    </row>
    <row r="87" spans="2:29" ht="16.2" thickBot="1" x14ac:dyDescent="0.35">
      <c r="H87" s="448"/>
      <c r="I87" s="41"/>
      <c r="J87" s="41"/>
      <c r="K87" s="41"/>
      <c r="M87" s="442"/>
      <c r="N87" s="460"/>
      <c r="O87" s="461"/>
      <c r="P87" s="445"/>
      <c r="AB87" s="445"/>
    </row>
    <row r="88" spans="2:29" ht="14.85" customHeight="1" thickBot="1" x14ac:dyDescent="0.35">
      <c r="H88" s="448"/>
      <c r="I88" s="41"/>
      <c r="J88" s="41"/>
      <c r="K88" s="41"/>
      <c r="M88" s="442">
        <f t="shared" si="3"/>
        <v>1</v>
      </c>
      <c r="N88" s="462">
        <v>981230289.79999995</v>
      </c>
      <c r="O88" s="463">
        <f>SUM(O81:O85)</f>
        <v>1025246705.9999999</v>
      </c>
      <c r="P88" s="445">
        <f t="shared" si="4"/>
        <v>1</v>
      </c>
      <c r="AB88" s="445" t="e">
        <f t="shared" si="5"/>
        <v>#DIV/0!</v>
      </c>
    </row>
    <row r="89" spans="2:29" ht="14.85" customHeight="1" x14ac:dyDescent="0.3">
      <c r="H89" s="448"/>
      <c r="I89" s="41"/>
      <c r="J89" s="41"/>
      <c r="K89" s="41"/>
      <c r="M89" s="433"/>
      <c r="N89" s="464"/>
    </row>
    <row r="90" spans="2:29" ht="14.85" customHeight="1" x14ac:dyDescent="0.3">
      <c r="H90" s="448"/>
      <c r="I90" s="41"/>
      <c r="J90" s="41"/>
      <c r="K90" s="41"/>
      <c r="M90" s="39"/>
    </row>
    <row r="91" spans="2:29" ht="14.85" customHeight="1" x14ac:dyDescent="0.3">
      <c r="H91" s="465"/>
      <c r="M91" s="39"/>
    </row>
    <row r="92" spans="2:29" ht="14.85" customHeight="1" x14ac:dyDescent="0.3">
      <c r="H92" s="465"/>
      <c r="M92" s="39"/>
    </row>
    <row r="93" spans="2:29" s="32" customFormat="1" ht="14.85" customHeight="1" x14ac:dyDescent="0.3">
      <c r="B93" s="42"/>
      <c r="C93" s="385"/>
      <c r="D93" s="446"/>
      <c r="E93" s="447"/>
      <c r="F93" s="14"/>
      <c r="G93" s="41"/>
      <c r="H93" s="40"/>
      <c r="I93" s="40"/>
      <c r="J93" s="40"/>
      <c r="K93" s="40"/>
      <c r="L93" s="41"/>
      <c r="M93" s="6"/>
      <c r="N93" s="40"/>
      <c r="O93" s="40"/>
      <c r="Q93" s="451"/>
      <c r="R93" s="451"/>
      <c r="S93" s="452"/>
      <c r="T93" s="453"/>
      <c r="U93" s="454"/>
      <c r="V93" s="455"/>
      <c r="W93" s="456"/>
      <c r="X93" s="391"/>
      <c r="Y93" s="457"/>
      <c r="Z93" s="41"/>
      <c r="AA93" s="41"/>
      <c r="AC93" s="41"/>
    </row>
    <row r="94" spans="2:29" s="32" customFormat="1" ht="14.85" customHeight="1" x14ac:dyDescent="0.3">
      <c r="B94" s="42"/>
      <c r="C94" s="385"/>
      <c r="D94" s="446"/>
      <c r="E94" s="447"/>
      <c r="F94" s="14"/>
      <c r="G94" s="41"/>
      <c r="H94" s="40"/>
      <c r="I94" s="40"/>
      <c r="J94" s="40"/>
      <c r="K94" s="40"/>
      <c r="L94" s="41"/>
      <c r="M94" s="6"/>
      <c r="N94" s="465"/>
      <c r="O94" s="465"/>
      <c r="Q94" s="451"/>
      <c r="R94" s="451"/>
      <c r="S94" s="452"/>
      <c r="T94" s="453"/>
      <c r="U94" s="454"/>
      <c r="V94" s="455"/>
      <c r="W94" s="456"/>
      <c r="X94" s="391"/>
      <c r="Y94" s="457"/>
      <c r="Z94" s="41"/>
      <c r="AA94" s="41"/>
      <c r="AC94" s="41"/>
    </row>
    <row r="95" spans="2:29" s="32" customFormat="1" ht="14.85" customHeight="1" x14ac:dyDescent="0.3">
      <c r="B95" s="42"/>
      <c r="C95" s="385"/>
      <c r="D95" s="446"/>
      <c r="E95" s="447"/>
      <c r="F95" s="14"/>
      <c r="G95" s="41"/>
      <c r="H95" s="40"/>
      <c r="I95" s="40"/>
      <c r="J95" s="40"/>
      <c r="K95" s="40"/>
      <c r="L95" s="41"/>
      <c r="M95" s="4" t="s">
        <v>1075</v>
      </c>
      <c r="N95" s="465">
        <v>2276868.36</v>
      </c>
      <c r="O95" s="465"/>
      <c r="Q95" s="451"/>
      <c r="R95" s="451"/>
      <c r="S95" s="452"/>
      <c r="T95" s="453"/>
      <c r="U95" s="454"/>
      <c r="V95" s="455"/>
      <c r="W95" s="456"/>
      <c r="X95" s="391"/>
      <c r="Y95" s="457"/>
      <c r="Z95" s="41"/>
      <c r="AA95" s="41"/>
      <c r="AC95" s="41"/>
    </row>
    <row r="96" spans="2:29" s="32" customFormat="1" ht="14.85" customHeight="1" x14ac:dyDescent="0.3">
      <c r="B96" s="42"/>
      <c r="C96" s="385"/>
      <c r="D96" s="446"/>
      <c r="E96" s="447"/>
      <c r="F96" s="14"/>
      <c r="G96" s="41"/>
      <c r="H96" s="40"/>
      <c r="I96" s="40"/>
      <c r="J96" s="40"/>
      <c r="K96" s="40"/>
      <c r="L96" s="41"/>
      <c r="M96" s="6" t="s">
        <v>1076</v>
      </c>
      <c r="N96" s="465">
        <v>2000000</v>
      </c>
      <c r="O96" s="465"/>
      <c r="Q96" s="451"/>
      <c r="R96" s="451"/>
      <c r="S96" s="452"/>
      <c r="T96" s="453"/>
      <c r="U96" s="454"/>
      <c r="V96" s="455"/>
      <c r="W96" s="456"/>
      <c r="X96" s="391"/>
      <c r="Y96" s="457"/>
      <c r="Z96" s="41"/>
      <c r="AA96" s="41"/>
      <c r="AC96" s="41"/>
    </row>
    <row r="97" spans="2:29" s="32" customFormat="1" ht="14.85" customHeight="1" x14ac:dyDescent="0.3">
      <c r="B97" s="42"/>
      <c r="C97" s="385"/>
      <c r="D97" s="446"/>
      <c r="E97" s="447"/>
      <c r="F97" s="14"/>
      <c r="G97" s="41"/>
      <c r="H97" s="40">
        <v>100</v>
      </c>
      <c r="I97" s="40">
        <v>6</v>
      </c>
      <c r="J97" s="40"/>
      <c r="K97" s="40"/>
      <c r="L97" s="41"/>
      <c r="M97" s="6" t="s">
        <v>1077</v>
      </c>
      <c r="N97" s="465">
        <f>N95-N96</f>
        <v>276868.35999999987</v>
      </c>
      <c r="O97" s="465"/>
      <c r="Q97" s="451"/>
      <c r="R97" s="451"/>
      <c r="S97" s="452"/>
      <c r="T97" s="453"/>
      <c r="U97" s="454"/>
      <c r="V97" s="455"/>
      <c r="W97" s="456"/>
      <c r="X97" s="391"/>
      <c r="Y97" s="457"/>
      <c r="Z97" s="41"/>
      <c r="AA97" s="41"/>
      <c r="AC97" s="41"/>
    </row>
    <row r="98" spans="2:29" s="32" customFormat="1" ht="14.85" customHeight="1" x14ac:dyDescent="0.3">
      <c r="B98" s="42"/>
      <c r="C98" s="385"/>
      <c r="D98" s="446"/>
      <c r="E98" s="447"/>
      <c r="F98" s="14"/>
      <c r="G98" s="41"/>
      <c r="H98" s="40"/>
      <c r="I98" s="40"/>
      <c r="J98" s="40"/>
      <c r="K98" s="40"/>
      <c r="L98" s="41"/>
      <c r="M98" s="6" t="s">
        <v>1078</v>
      </c>
      <c r="N98" s="466"/>
      <c r="O98" s="466"/>
      <c r="Q98" s="451"/>
      <c r="R98" s="451"/>
      <c r="S98" s="452"/>
      <c r="T98" s="453"/>
      <c r="U98" s="454"/>
      <c r="V98" s="455"/>
      <c r="W98" s="456"/>
      <c r="X98" s="391"/>
      <c r="Y98" s="457"/>
      <c r="Z98" s="41"/>
      <c r="AA98" s="41"/>
      <c r="AC98" s="41"/>
    </row>
    <row r="99" spans="2:29" s="32" customFormat="1" ht="14.85" customHeight="1" x14ac:dyDescent="0.3">
      <c r="B99" s="42"/>
      <c r="C99" s="385"/>
      <c r="D99" s="446"/>
      <c r="E99" s="447"/>
      <c r="F99" s="14"/>
      <c r="G99" s="41"/>
      <c r="H99" s="40"/>
      <c r="I99" s="40">
        <f>496*6/100</f>
        <v>29.76</v>
      </c>
      <c r="J99" s="40"/>
      <c r="K99" s="40"/>
      <c r="L99" s="41"/>
      <c r="M99" s="6"/>
      <c r="N99" s="40">
        <v>3656951.5124528399</v>
      </c>
      <c r="O99" s="40"/>
      <c r="Q99" s="451"/>
      <c r="R99" s="451"/>
      <c r="S99" s="452"/>
      <c r="T99" s="453"/>
      <c r="U99" s="454"/>
      <c r="V99" s="455"/>
      <c r="W99" s="456"/>
      <c r="X99" s="391"/>
      <c r="Y99" s="457"/>
      <c r="Z99" s="41"/>
      <c r="AA99" s="41"/>
      <c r="AC99" s="41"/>
    </row>
    <row r="100" spans="2:29" s="32" customFormat="1" ht="14.85" customHeight="1" x14ac:dyDescent="0.3">
      <c r="B100" s="42"/>
      <c r="C100" s="385"/>
      <c r="D100" s="446"/>
      <c r="E100" s="447"/>
      <c r="F100" s="14"/>
      <c r="G100" s="41"/>
      <c r="H100" s="40"/>
      <c r="I100" s="40"/>
      <c r="J100" s="40"/>
      <c r="K100" s="40"/>
      <c r="L100" s="41"/>
      <c r="M100" s="6"/>
      <c r="N100" s="40"/>
      <c r="O100" s="40"/>
      <c r="Q100" s="451"/>
      <c r="R100" s="451"/>
      <c r="S100" s="452"/>
      <c r="T100" s="453"/>
      <c r="U100" s="454"/>
      <c r="V100" s="455"/>
      <c r="W100" s="456"/>
      <c r="X100" s="391"/>
      <c r="Y100" s="457"/>
      <c r="Z100" s="41"/>
      <c r="AA100" s="41"/>
      <c r="AC100" s="41"/>
    </row>
    <row r="101" spans="2:29" s="32" customFormat="1" ht="14.85" customHeight="1" x14ac:dyDescent="0.3">
      <c r="B101" s="42"/>
      <c r="C101" s="385"/>
      <c r="D101" s="446"/>
      <c r="E101" s="447"/>
      <c r="F101" s="14"/>
      <c r="G101" s="41"/>
      <c r="H101" s="40"/>
      <c r="I101" s="40"/>
      <c r="J101" s="40"/>
      <c r="K101" s="40"/>
      <c r="L101" s="41"/>
      <c r="M101" s="6"/>
      <c r="N101" s="40"/>
      <c r="O101" s="40"/>
      <c r="Q101" s="451"/>
      <c r="R101" s="451"/>
      <c r="S101" s="452"/>
      <c r="T101" s="453"/>
      <c r="U101" s="454"/>
      <c r="V101" s="455"/>
      <c r="W101" s="456"/>
      <c r="X101" s="391"/>
      <c r="Y101" s="457"/>
      <c r="Z101" s="41"/>
      <c r="AA101" s="41"/>
      <c r="AC101" s="41"/>
    </row>
    <row r="102" spans="2:29" s="32" customFormat="1" ht="14.85" customHeight="1" x14ac:dyDescent="0.3">
      <c r="B102" s="42"/>
      <c r="C102" s="385"/>
      <c r="D102" s="446"/>
      <c r="E102" s="447"/>
      <c r="F102" s="14"/>
      <c r="G102" s="41"/>
      <c r="H102" s="40"/>
      <c r="I102" s="40"/>
      <c r="J102" s="40"/>
      <c r="K102" s="40"/>
      <c r="L102" s="41"/>
      <c r="M102" s="6"/>
      <c r="N102" s="40"/>
      <c r="O102" s="40"/>
      <c r="Q102" s="451"/>
      <c r="R102" s="451"/>
      <c r="S102" s="452"/>
      <c r="T102" s="453"/>
      <c r="U102" s="454"/>
      <c r="V102" s="455"/>
      <c r="W102" s="456"/>
      <c r="X102" s="391"/>
      <c r="Y102" s="457"/>
      <c r="Z102" s="41"/>
      <c r="AA102" s="41"/>
      <c r="AC102" s="41"/>
    </row>
    <row r="103" spans="2:29" s="32" customFormat="1" ht="14.85" customHeight="1" x14ac:dyDescent="0.3">
      <c r="B103" s="42"/>
      <c r="C103" s="385"/>
      <c r="D103" s="446"/>
      <c r="E103" s="447"/>
      <c r="F103" s="14"/>
      <c r="G103" s="41"/>
      <c r="H103" s="40"/>
      <c r="I103" s="40"/>
      <c r="J103" s="40"/>
      <c r="K103" s="40"/>
      <c r="L103" s="41"/>
      <c r="M103" s="6"/>
      <c r="N103" s="40"/>
      <c r="O103" s="40"/>
      <c r="Q103" s="451"/>
      <c r="R103" s="451"/>
      <c r="S103" s="452"/>
      <c r="T103" s="453"/>
      <c r="U103" s="454"/>
      <c r="V103" s="455"/>
      <c r="W103" s="456"/>
      <c r="X103" s="391"/>
      <c r="Y103" s="457"/>
      <c r="Z103" s="41"/>
      <c r="AA103" s="41"/>
      <c r="AC103" s="41"/>
    </row>
    <row r="104" spans="2:29" s="32" customFormat="1" ht="14.85" customHeight="1" x14ac:dyDescent="0.3">
      <c r="B104" s="42"/>
      <c r="C104" s="385"/>
      <c r="D104" s="446"/>
      <c r="E104" s="447"/>
      <c r="F104" s="14"/>
      <c r="G104" s="41"/>
      <c r="H104" s="40"/>
      <c r="I104" s="40"/>
      <c r="J104" s="40"/>
      <c r="K104" s="40"/>
      <c r="L104" s="41"/>
      <c r="M104" s="6"/>
      <c r="N104" s="40"/>
      <c r="O104" s="40"/>
      <c r="Q104" s="451"/>
      <c r="R104" s="451"/>
      <c r="S104" s="452"/>
      <c r="T104" s="453"/>
      <c r="U104" s="454"/>
      <c r="V104" s="455"/>
      <c r="W104" s="456"/>
      <c r="X104" s="391"/>
      <c r="Y104" s="457"/>
      <c r="Z104" s="41"/>
      <c r="AA104" s="41"/>
      <c r="AC104" s="41"/>
    </row>
    <row r="105" spans="2:29" s="32" customFormat="1" ht="14.85" customHeight="1" x14ac:dyDescent="0.3">
      <c r="B105" s="42"/>
      <c r="C105" s="385"/>
      <c r="D105" s="446"/>
      <c r="E105" s="447"/>
      <c r="F105" s="14"/>
      <c r="G105" s="41"/>
      <c r="H105" s="40"/>
      <c r="I105" s="40"/>
      <c r="J105" s="40"/>
      <c r="K105" s="40"/>
      <c r="L105" s="41"/>
      <c r="M105" s="6"/>
      <c r="N105" s="40"/>
      <c r="O105" s="40"/>
      <c r="Q105" s="451"/>
      <c r="R105" s="451"/>
      <c r="S105" s="452"/>
      <c r="T105" s="453"/>
      <c r="U105" s="454"/>
      <c r="V105" s="455"/>
      <c r="W105" s="456"/>
      <c r="X105" s="391"/>
      <c r="Y105" s="457"/>
      <c r="Z105" s="41"/>
      <c r="AA105" s="41"/>
      <c r="AC105" s="41"/>
    </row>
    <row r="106" spans="2:29" s="32" customFormat="1" ht="14.85" customHeight="1" x14ac:dyDescent="0.3">
      <c r="B106" s="42"/>
      <c r="C106" s="385"/>
      <c r="D106" s="446"/>
      <c r="E106" s="447"/>
      <c r="F106" s="14"/>
      <c r="G106" s="41"/>
      <c r="H106" s="40"/>
      <c r="I106" s="40"/>
      <c r="J106" s="40"/>
      <c r="K106" s="40"/>
      <c r="L106" s="41"/>
      <c r="M106" s="6"/>
      <c r="N106" s="40"/>
      <c r="O106" s="40"/>
      <c r="Q106" s="451"/>
      <c r="R106" s="451"/>
      <c r="S106" s="452"/>
      <c r="T106" s="453"/>
      <c r="U106" s="454"/>
      <c r="V106" s="455"/>
      <c r="W106" s="456"/>
      <c r="X106" s="391"/>
      <c r="Y106" s="457"/>
      <c r="Z106" s="41"/>
      <c r="AA106" s="41"/>
      <c r="AC106" s="41"/>
    </row>
    <row r="107" spans="2:29" s="32" customFormat="1" ht="15" customHeight="1" x14ac:dyDescent="0.3">
      <c r="B107" s="42"/>
      <c r="C107" s="385"/>
      <c r="D107" s="446"/>
      <c r="E107" s="447"/>
      <c r="F107" s="14"/>
      <c r="G107" s="41"/>
      <c r="H107" s="40"/>
      <c r="I107" s="40"/>
      <c r="J107" s="40"/>
      <c r="K107" s="40"/>
      <c r="L107" s="41"/>
      <c r="M107" s="6"/>
      <c r="N107" s="40"/>
      <c r="O107" s="40"/>
      <c r="Q107" s="451"/>
      <c r="R107" s="451"/>
      <c r="S107" s="452"/>
      <c r="T107" s="453"/>
      <c r="U107" s="454"/>
      <c r="V107" s="455"/>
      <c r="W107" s="456"/>
      <c r="X107" s="391"/>
      <c r="Y107" s="457"/>
      <c r="Z107" s="41"/>
      <c r="AA107" s="41"/>
      <c r="AC107" s="41"/>
    </row>
    <row r="112" spans="2:29" s="40" customFormat="1" x14ac:dyDescent="0.3">
      <c r="B112" s="42"/>
      <c r="C112" s="385"/>
      <c r="D112" s="446"/>
      <c r="E112" s="447"/>
      <c r="F112" s="14"/>
      <c r="G112" s="41"/>
      <c r="H112" s="40">
        <v>200475067.63999999</v>
      </c>
      <c r="L112" s="41"/>
      <c r="M112" s="6"/>
      <c r="P112" s="32"/>
      <c r="Q112" s="451"/>
      <c r="R112" s="451"/>
      <c r="S112" s="452"/>
      <c r="T112" s="453"/>
      <c r="U112" s="454"/>
      <c r="V112" s="455"/>
      <c r="W112" s="456"/>
      <c r="X112" s="391"/>
      <c r="Y112" s="457"/>
      <c r="Z112" s="41"/>
      <c r="AA112" s="41"/>
      <c r="AB112" s="32"/>
      <c r="AC112" s="41"/>
    </row>
  </sheetData>
  <autoFilter ref="B2:AC66" xr:uid="{00000000-0009-0000-0000-000000000000}">
    <filterColumn colId="3">
      <filters>
        <filter val="Ministero del Lavoro e delle Politiche Sociali"/>
      </filters>
    </filterColumn>
  </autoFilter>
  <mergeCells count="151">
    <mergeCell ref="E65:F65"/>
    <mergeCell ref="L65:M65"/>
    <mergeCell ref="R65:S65"/>
    <mergeCell ref="R66:U66"/>
    <mergeCell ref="U68:V68"/>
    <mergeCell ref="B76:B82"/>
    <mergeCell ref="X54:X61"/>
    <mergeCell ref="B62:B63"/>
    <mergeCell ref="O62:O63"/>
    <mergeCell ref="W62:W63"/>
    <mergeCell ref="X62:X63"/>
    <mergeCell ref="E64:F64"/>
    <mergeCell ref="L64:M64"/>
    <mergeCell ref="B54:B61"/>
    <mergeCell ref="H54:H61"/>
    <mergeCell ref="I54:I61"/>
    <mergeCell ref="N54:N61"/>
    <mergeCell ref="O54:O61"/>
    <mergeCell ref="W54:W61"/>
    <mergeCell ref="AB48:AB49"/>
    <mergeCell ref="C50:C52"/>
    <mergeCell ref="D50:D52"/>
    <mergeCell ref="E50:E51"/>
    <mergeCell ref="F50:F52"/>
    <mergeCell ref="G50:G52"/>
    <mergeCell ref="L50:L52"/>
    <mergeCell ref="M50:M52"/>
    <mergeCell ref="P50:P52"/>
    <mergeCell ref="AB50:AB52"/>
    <mergeCell ref="C48:C49"/>
    <mergeCell ref="D48:D49"/>
    <mergeCell ref="G48:G49"/>
    <mergeCell ref="L48:L49"/>
    <mergeCell ref="M48:M49"/>
    <mergeCell ref="P48:P49"/>
    <mergeCell ref="AB33:AB35"/>
    <mergeCell ref="C43:C44"/>
    <mergeCell ref="D43:D44"/>
    <mergeCell ref="C46:C47"/>
    <mergeCell ref="D46:D47"/>
    <mergeCell ref="E46:E47"/>
    <mergeCell ref="L46:L47"/>
    <mergeCell ref="P46:P47"/>
    <mergeCell ref="AB46:AB47"/>
    <mergeCell ref="C33:C35"/>
    <mergeCell ref="D33:D35"/>
    <mergeCell ref="E33:E34"/>
    <mergeCell ref="F33:F35"/>
    <mergeCell ref="G33:G35"/>
    <mergeCell ref="J33:J35"/>
    <mergeCell ref="AB29:AB30"/>
    <mergeCell ref="C31:C32"/>
    <mergeCell ref="D31:D32"/>
    <mergeCell ref="L31:L32"/>
    <mergeCell ref="M31:M32"/>
    <mergeCell ref="P31:P32"/>
    <mergeCell ref="AB31:AB32"/>
    <mergeCell ref="AB25:AB28"/>
    <mergeCell ref="C29:C30"/>
    <mergeCell ref="D29:D30"/>
    <mergeCell ref="E29:E30"/>
    <mergeCell ref="F29:F30"/>
    <mergeCell ref="G29:G30"/>
    <mergeCell ref="J29:J30"/>
    <mergeCell ref="K29:K30"/>
    <mergeCell ref="L29:L30"/>
    <mergeCell ref="M29:M30"/>
    <mergeCell ref="AB18:AB24"/>
    <mergeCell ref="C25:C28"/>
    <mergeCell ref="D25:D28"/>
    <mergeCell ref="E25:E26"/>
    <mergeCell ref="F25:F28"/>
    <mergeCell ref="G25:G28"/>
    <mergeCell ref="J25:J28"/>
    <mergeCell ref="K25:K28"/>
    <mergeCell ref="L25:L28"/>
    <mergeCell ref="M25:M28"/>
    <mergeCell ref="M18:M24"/>
    <mergeCell ref="N18:N53"/>
    <mergeCell ref="O18:O53"/>
    <mergeCell ref="P18:P24"/>
    <mergeCell ref="W18:W53"/>
    <mergeCell ref="X18:X53"/>
    <mergeCell ref="P25:P28"/>
    <mergeCell ref="P29:P30"/>
    <mergeCell ref="M33:M35"/>
    <mergeCell ref="P33:P35"/>
    <mergeCell ref="G18:G24"/>
    <mergeCell ref="H18:H53"/>
    <mergeCell ref="I18:I53"/>
    <mergeCell ref="J18:J24"/>
    <mergeCell ref="B18:B53"/>
    <mergeCell ref="C18:C24"/>
    <mergeCell ref="D18:D24"/>
    <mergeCell ref="E18:E23"/>
    <mergeCell ref="F18:F24"/>
    <mergeCell ref="L12:L13"/>
    <mergeCell ref="M12:M13"/>
    <mergeCell ref="P12:P13"/>
    <mergeCell ref="Q12:Q13"/>
    <mergeCell ref="K18:K24"/>
    <mergeCell ref="L18:L24"/>
    <mergeCell ref="K33:K35"/>
    <mergeCell ref="L33:L35"/>
    <mergeCell ref="J15:J16"/>
    <mergeCell ref="K15:K16"/>
    <mergeCell ref="L15:L16"/>
    <mergeCell ref="P15:P16"/>
    <mergeCell ref="G6:G7"/>
    <mergeCell ref="J6:J7"/>
    <mergeCell ref="AB12:AB13"/>
    <mergeCell ref="C15:C16"/>
    <mergeCell ref="D15:D16"/>
    <mergeCell ref="E15:E16"/>
    <mergeCell ref="F15:F16"/>
    <mergeCell ref="G15:G16"/>
    <mergeCell ref="M8:M9"/>
    <mergeCell ref="P8:P9"/>
    <mergeCell ref="AB8:AB9"/>
    <mergeCell ref="C12:C13"/>
    <mergeCell ref="D12:D13"/>
    <mergeCell ref="E12:E13"/>
    <mergeCell ref="F12:F13"/>
    <mergeCell ref="G12:G13"/>
    <mergeCell ref="J12:J13"/>
    <mergeCell ref="K12:K13"/>
    <mergeCell ref="AB15:AB16"/>
    <mergeCell ref="B1:P1"/>
    <mergeCell ref="Q1:U1"/>
    <mergeCell ref="V1:X1"/>
    <mergeCell ref="B3:B17"/>
    <mergeCell ref="H3:H17"/>
    <mergeCell ref="I3:I17"/>
    <mergeCell ref="N3:N17"/>
    <mergeCell ref="O3:O17"/>
    <mergeCell ref="W3:W17"/>
    <mergeCell ref="X3:X17"/>
    <mergeCell ref="K6:K7"/>
    <mergeCell ref="L6:L7"/>
    <mergeCell ref="M6:M7"/>
    <mergeCell ref="C8:C9"/>
    <mergeCell ref="D8:D9"/>
    <mergeCell ref="F8:F9"/>
    <mergeCell ref="G8:G9"/>
    <mergeCell ref="J8:J9"/>
    <mergeCell ref="K8:K9"/>
    <mergeCell ref="L8:L9"/>
    <mergeCell ref="C6:C7"/>
    <mergeCell ref="D6:D7"/>
    <mergeCell ref="E6:E7"/>
    <mergeCell ref="F6:F7"/>
  </mergeCells>
  <conditionalFormatting sqref="V75">
    <cfRule type="cellIs" dxfId="1" priority="1" operator="lessThan">
      <formula>$V$66</formula>
    </cfRule>
    <cfRule type="cellIs" dxfId="0" priority="2" operator="greaterThan">
      <formula>$V$66</formula>
    </cfRule>
  </conditionalFormatting>
  <dataValidations count="1">
    <dataValidation type="list" allowBlank="1" showInputMessage="1" showErrorMessage="1" sqref="Z3:Z65" xr:uid="{0F21CAA2-164C-4833-BBE9-37E9002A143B}">
      <formula1>$S$69:$S$74</formula1>
    </dataValidation>
  </dataValidations>
  <printOptions horizontalCentered="1" verticalCentered="1"/>
  <pageMargins left="0.23622047244094491" right="0.23622047244094491" top="0.74803149606299213" bottom="0.74803149606299213" header="0.31496062992125984" footer="0.31496062992125984"/>
  <pageSetup paperSize="8" scale="44" orientation="portrait" r:id="rId1"/>
  <rowBreaks count="1" manualBreakCount="1">
    <brk id="17"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D045-C55A-4A7B-9A17-AD8CE1FD6A41}">
  <sheetPr filterMode="1"/>
  <dimension ref="B1:D113"/>
  <sheetViews>
    <sheetView topLeftCell="A16" workbookViewId="0">
      <selection activeCell="C55" sqref="C55"/>
    </sheetView>
  </sheetViews>
  <sheetFormatPr defaultRowHeight="14.4" x14ac:dyDescent="0.3"/>
  <cols>
    <col min="3" max="3" width="14.44140625" customWidth="1"/>
    <col min="4" max="4" width="17.5546875" customWidth="1"/>
  </cols>
  <sheetData>
    <row r="1" spans="2:4" x14ac:dyDescent="0.3">
      <c r="B1" s="43" t="s">
        <v>102</v>
      </c>
      <c r="C1" s="43" t="s">
        <v>1079</v>
      </c>
      <c r="D1" s="43" t="s">
        <v>1080</v>
      </c>
    </row>
    <row r="2" spans="2:4" ht="14.85" customHeight="1" x14ac:dyDescent="0.3">
      <c r="B2" s="43" t="s">
        <v>686</v>
      </c>
      <c r="C2" s="42" t="s">
        <v>1081</v>
      </c>
      <c r="D2" s="42" t="s">
        <v>142</v>
      </c>
    </row>
    <row r="3" spans="2:4" ht="14.85" customHeight="1" x14ac:dyDescent="0.3">
      <c r="B3" s="43" t="s">
        <v>687</v>
      </c>
      <c r="C3" s="42" t="s">
        <v>1082</v>
      </c>
      <c r="D3" s="42" t="s">
        <v>142</v>
      </c>
    </row>
    <row r="4" spans="2:4" ht="14.85" customHeight="1" x14ac:dyDescent="0.3">
      <c r="B4" s="43" t="s">
        <v>688</v>
      </c>
      <c r="C4" s="42" t="s">
        <v>1083</v>
      </c>
      <c r="D4" s="42" t="s">
        <v>142</v>
      </c>
    </row>
    <row r="5" spans="2:4" ht="14.85" customHeight="1" x14ac:dyDescent="0.3">
      <c r="B5" s="43" t="s">
        <v>689</v>
      </c>
      <c r="C5" s="42" t="s">
        <v>1084</v>
      </c>
      <c r="D5" s="42" t="s">
        <v>142</v>
      </c>
    </row>
    <row r="6" spans="2:4" ht="14.85" customHeight="1" x14ac:dyDescent="0.3">
      <c r="B6" s="43" t="s">
        <v>690</v>
      </c>
      <c r="C6" s="42" t="s">
        <v>1085</v>
      </c>
      <c r="D6" s="42" t="s">
        <v>111</v>
      </c>
    </row>
    <row r="7" spans="2:4" ht="14.85" customHeight="1" x14ac:dyDescent="0.3">
      <c r="B7" s="43" t="s">
        <v>691</v>
      </c>
      <c r="C7" s="42" t="s">
        <v>1086</v>
      </c>
      <c r="D7" s="42" t="s">
        <v>111</v>
      </c>
    </row>
    <row r="8" spans="2:4" ht="14.85" customHeight="1" x14ac:dyDescent="0.3">
      <c r="B8" s="43" t="s">
        <v>692</v>
      </c>
      <c r="C8" s="42" t="s">
        <v>1087</v>
      </c>
      <c r="D8" s="42" t="s">
        <v>154</v>
      </c>
    </row>
    <row r="9" spans="2:4" ht="14.85" customHeight="1" x14ac:dyDescent="0.3">
      <c r="B9" s="43" t="s">
        <v>693</v>
      </c>
      <c r="C9" s="42" t="s">
        <v>1088</v>
      </c>
      <c r="D9" s="42" t="s">
        <v>154</v>
      </c>
    </row>
    <row r="10" spans="2:4" ht="14.85" customHeight="1" x14ac:dyDescent="0.3">
      <c r="B10" s="43" t="s">
        <v>694</v>
      </c>
      <c r="C10" s="42" t="s">
        <v>1089</v>
      </c>
      <c r="D10" s="42" t="s">
        <v>154</v>
      </c>
    </row>
    <row r="11" spans="2:4" ht="14.85" customHeight="1" x14ac:dyDescent="0.3">
      <c r="B11" s="43" t="s">
        <v>695</v>
      </c>
      <c r="C11" s="42" t="s">
        <v>1090</v>
      </c>
      <c r="D11" s="42" t="s">
        <v>154</v>
      </c>
    </row>
    <row r="12" spans="2:4" ht="14.85" customHeight="1" x14ac:dyDescent="0.3">
      <c r="B12" s="43" t="s">
        <v>696</v>
      </c>
      <c r="C12" s="42" t="s">
        <v>1091</v>
      </c>
      <c r="D12" s="42" t="s">
        <v>154</v>
      </c>
    </row>
    <row r="13" spans="2:4" ht="14.85" customHeight="1" x14ac:dyDescent="0.3">
      <c r="B13" s="43" t="s">
        <v>697</v>
      </c>
      <c r="C13" s="42" t="s">
        <v>1092</v>
      </c>
      <c r="D13" s="42" t="s">
        <v>148</v>
      </c>
    </row>
    <row r="14" spans="2:4" ht="14.85" customHeight="1" x14ac:dyDescent="0.3">
      <c r="B14" s="43" t="s">
        <v>698</v>
      </c>
      <c r="C14" s="42" t="s">
        <v>1093</v>
      </c>
      <c r="D14" s="42" t="s">
        <v>148</v>
      </c>
    </row>
    <row r="15" spans="2:4" ht="14.85" customHeight="1" x14ac:dyDescent="0.3">
      <c r="B15" s="43" t="s">
        <v>699</v>
      </c>
      <c r="C15" s="42" t="s">
        <v>1094</v>
      </c>
      <c r="D15" s="42" t="s">
        <v>148</v>
      </c>
    </row>
    <row r="16" spans="2:4" ht="14.85" customHeight="1" x14ac:dyDescent="0.3">
      <c r="B16" s="43" t="s">
        <v>700</v>
      </c>
      <c r="C16" s="42" t="s">
        <v>1095</v>
      </c>
      <c r="D16" s="42" t="s">
        <v>148</v>
      </c>
    </row>
    <row r="17" spans="2:4" ht="14.85" customHeight="1" x14ac:dyDescent="0.3">
      <c r="B17" s="43" t="s">
        <v>701</v>
      </c>
      <c r="C17" s="42" t="s">
        <v>1096</v>
      </c>
      <c r="D17" s="42" t="s">
        <v>148</v>
      </c>
    </row>
    <row r="18" spans="2:4" ht="14.85" customHeight="1" x14ac:dyDescent="0.3">
      <c r="B18" s="43" t="s">
        <v>702</v>
      </c>
      <c r="C18" s="42" t="s">
        <v>1097</v>
      </c>
      <c r="D18" s="42" t="s">
        <v>1098</v>
      </c>
    </row>
    <row r="19" spans="2:4" ht="14.85" customHeight="1" x14ac:dyDescent="0.3">
      <c r="B19" s="43" t="s">
        <v>703</v>
      </c>
      <c r="C19" s="42" t="s">
        <v>1099</v>
      </c>
      <c r="D19" s="42" t="s">
        <v>1098</v>
      </c>
    </row>
    <row r="20" spans="2:4" ht="14.85" customHeight="1" x14ac:dyDescent="0.3">
      <c r="B20" s="43" t="s">
        <v>704</v>
      </c>
      <c r="C20" s="42" t="s">
        <v>1100</v>
      </c>
      <c r="D20" s="42" t="s">
        <v>1098</v>
      </c>
    </row>
    <row r="21" spans="2:4" ht="14.85" customHeight="1" x14ac:dyDescent="0.3">
      <c r="B21" s="43" t="s">
        <v>705</v>
      </c>
      <c r="C21" s="42" t="s">
        <v>1101</v>
      </c>
      <c r="D21" s="42" t="s">
        <v>1098</v>
      </c>
    </row>
    <row r="22" spans="2:4" ht="14.85" customHeight="1" x14ac:dyDescent="0.3">
      <c r="B22" s="43" t="s">
        <v>706</v>
      </c>
      <c r="C22" s="42" t="s">
        <v>1102</v>
      </c>
      <c r="D22" s="42" t="s">
        <v>1098</v>
      </c>
    </row>
    <row r="23" spans="2:4" ht="14.85" customHeight="1" x14ac:dyDescent="0.3">
      <c r="B23" s="43" t="s">
        <v>707</v>
      </c>
      <c r="C23" s="42" t="s">
        <v>1103</v>
      </c>
      <c r="D23" s="42" t="s">
        <v>1098</v>
      </c>
    </row>
    <row r="24" spans="2:4" ht="14.85" hidden="1" customHeight="1" x14ac:dyDescent="0.3">
      <c r="B24" s="43" t="s">
        <v>708</v>
      </c>
      <c r="C24" s="42" t="s">
        <v>1104</v>
      </c>
      <c r="D24" s="42" t="s">
        <v>1098</v>
      </c>
    </row>
    <row r="25" spans="2:4" ht="14.85" customHeight="1" x14ac:dyDescent="0.3">
      <c r="B25" s="43" t="s">
        <v>709</v>
      </c>
      <c r="C25" s="42" t="s">
        <v>1105</v>
      </c>
      <c r="D25" s="42" t="s">
        <v>1098</v>
      </c>
    </row>
    <row r="26" spans="2:4" ht="14.85" customHeight="1" x14ac:dyDescent="0.3">
      <c r="B26" s="43" t="s">
        <v>710</v>
      </c>
      <c r="C26" s="42" t="s">
        <v>1106</v>
      </c>
      <c r="D26" s="42" t="s">
        <v>1098</v>
      </c>
    </row>
    <row r="27" spans="2:4" ht="14.85" customHeight="1" x14ac:dyDescent="0.3">
      <c r="B27" s="43" t="s">
        <v>711</v>
      </c>
      <c r="C27" s="42" t="s">
        <v>1107</v>
      </c>
      <c r="D27" s="42" t="s">
        <v>1108</v>
      </c>
    </row>
    <row r="28" spans="2:4" ht="14.85" customHeight="1" x14ac:dyDescent="0.3">
      <c r="B28" s="43" t="s">
        <v>712</v>
      </c>
      <c r="C28" s="42" t="s">
        <v>1109</v>
      </c>
      <c r="D28" s="42" t="s">
        <v>1108</v>
      </c>
    </row>
    <row r="29" spans="2:4" ht="14.85" customHeight="1" x14ac:dyDescent="0.3">
      <c r="B29" s="43" t="s">
        <v>713</v>
      </c>
      <c r="C29" s="42" t="s">
        <v>1110</v>
      </c>
      <c r="D29" s="42" t="s">
        <v>1108</v>
      </c>
    </row>
    <row r="30" spans="2:4" ht="14.85" customHeight="1" x14ac:dyDescent="0.3">
      <c r="B30" s="43" t="s">
        <v>714</v>
      </c>
      <c r="C30" s="42" t="s">
        <v>1111</v>
      </c>
      <c r="D30" s="42" t="s">
        <v>1108</v>
      </c>
    </row>
    <row r="31" spans="2:4" ht="14.85" customHeight="1" x14ac:dyDescent="0.3">
      <c r="B31" s="43" t="s">
        <v>715</v>
      </c>
      <c r="C31" s="42" t="s">
        <v>1112</v>
      </c>
      <c r="D31" s="42" t="s">
        <v>183</v>
      </c>
    </row>
    <row r="32" spans="2:4" ht="14.85" customHeight="1" x14ac:dyDescent="0.3">
      <c r="B32" s="43" t="s">
        <v>716</v>
      </c>
      <c r="C32" s="42" t="s">
        <v>1113</v>
      </c>
      <c r="D32" s="42" t="s">
        <v>183</v>
      </c>
    </row>
    <row r="33" spans="2:4" ht="14.85" customHeight="1" x14ac:dyDescent="0.3">
      <c r="B33" s="43" t="s">
        <v>514</v>
      </c>
      <c r="C33" s="42" t="s">
        <v>1114</v>
      </c>
      <c r="D33" s="42" t="s">
        <v>183</v>
      </c>
    </row>
    <row r="34" spans="2:4" ht="14.85" customHeight="1" x14ac:dyDescent="0.3">
      <c r="B34" s="43" t="s">
        <v>717</v>
      </c>
      <c r="C34" s="42" t="s">
        <v>717</v>
      </c>
      <c r="D34" s="42" t="s">
        <v>183</v>
      </c>
    </row>
    <row r="35" spans="2:4" ht="14.85" customHeight="1" x14ac:dyDescent="0.3">
      <c r="B35" s="43" t="s">
        <v>718</v>
      </c>
      <c r="C35" s="42" t="s">
        <v>1115</v>
      </c>
      <c r="D35" s="42" t="s">
        <v>183</v>
      </c>
    </row>
    <row r="36" spans="2:4" ht="14.85" customHeight="1" x14ac:dyDescent="0.3">
      <c r="B36" s="43" t="s">
        <v>719</v>
      </c>
      <c r="C36" s="42" t="s">
        <v>1116</v>
      </c>
      <c r="D36" s="42" t="s">
        <v>224</v>
      </c>
    </row>
    <row r="37" spans="2:4" ht="14.85" customHeight="1" x14ac:dyDescent="0.3">
      <c r="B37" s="43" t="s">
        <v>720</v>
      </c>
      <c r="C37" s="42" t="s">
        <v>1117</v>
      </c>
      <c r="D37" s="42" t="s">
        <v>224</v>
      </c>
    </row>
    <row r="38" spans="2:4" ht="14.85" customHeight="1" x14ac:dyDescent="0.3">
      <c r="B38" s="43" t="s">
        <v>721</v>
      </c>
      <c r="C38" s="42" t="s">
        <v>1118</v>
      </c>
      <c r="D38" s="42" t="s">
        <v>224</v>
      </c>
    </row>
    <row r="39" spans="2:4" ht="14.85" customHeight="1" x14ac:dyDescent="0.3">
      <c r="B39" s="43" t="s">
        <v>722</v>
      </c>
      <c r="C39" s="42" t="s">
        <v>1119</v>
      </c>
      <c r="D39" s="42" t="s">
        <v>224</v>
      </c>
    </row>
    <row r="40" spans="2:4" ht="14.85" customHeight="1" x14ac:dyDescent="0.3">
      <c r="B40" s="43" t="s">
        <v>723</v>
      </c>
      <c r="C40" s="42" t="s">
        <v>1120</v>
      </c>
      <c r="D40" s="42" t="s">
        <v>230</v>
      </c>
    </row>
    <row r="41" spans="2:4" ht="14.85" customHeight="1" x14ac:dyDescent="0.3">
      <c r="B41" s="43" t="s">
        <v>724</v>
      </c>
      <c r="C41" s="42" t="s">
        <v>1121</v>
      </c>
      <c r="D41" s="42" t="s">
        <v>230</v>
      </c>
    </row>
    <row r="42" spans="2:4" ht="14.85" customHeight="1" x14ac:dyDescent="0.3">
      <c r="B42" s="43" t="s">
        <v>725</v>
      </c>
      <c r="C42" s="42" t="s">
        <v>1122</v>
      </c>
      <c r="D42" s="42" t="s">
        <v>230</v>
      </c>
    </row>
    <row r="43" spans="2:4" ht="14.85" customHeight="1" x14ac:dyDescent="0.3">
      <c r="B43" s="43" t="s">
        <v>726</v>
      </c>
      <c r="C43" s="42" t="s">
        <v>1123</v>
      </c>
      <c r="D43" s="42" t="s">
        <v>230</v>
      </c>
    </row>
    <row r="44" spans="2:4" ht="14.85" customHeight="1" x14ac:dyDescent="0.3">
      <c r="B44" s="43" t="s">
        <v>727</v>
      </c>
      <c r="C44" s="42" t="s">
        <v>1124</v>
      </c>
      <c r="D44" s="42" t="s">
        <v>230</v>
      </c>
    </row>
    <row r="45" spans="2:4" ht="14.85" customHeight="1" x14ac:dyDescent="0.3">
      <c r="B45" s="43" t="s">
        <v>728</v>
      </c>
      <c r="C45" s="42" t="s">
        <v>1125</v>
      </c>
      <c r="D45" s="42" t="s">
        <v>230</v>
      </c>
    </row>
    <row r="46" spans="2:4" ht="14.85" customHeight="1" x14ac:dyDescent="0.3">
      <c r="B46" s="43" t="s">
        <v>729</v>
      </c>
      <c r="C46" s="42" t="s">
        <v>1126</v>
      </c>
      <c r="D46" s="42" t="s">
        <v>230</v>
      </c>
    </row>
    <row r="47" spans="2:4" ht="14.85" customHeight="1" x14ac:dyDescent="0.3">
      <c r="B47" s="43" t="s">
        <v>730</v>
      </c>
      <c r="C47" s="42" t="s">
        <v>1127</v>
      </c>
      <c r="D47" s="42" t="s">
        <v>230</v>
      </c>
    </row>
    <row r="48" spans="2:4" ht="14.85" customHeight="1" x14ac:dyDescent="0.3">
      <c r="B48" s="43" t="s">
        <v>731</v>
      </c>
      <c r="C48" s="42" t="s">
        <v>1128</v>
      </c>
      <c r="D48" s="42" t="s">
        <v>230</v>
      </c>
    </row>
    <row r="49" spans="2:4" ht="14.85" customHeight="1" x14ac:dyDescent="0.3">
      <c r="B49" s="43" t="s">
        <v>732</v>
      </c>
      <c r="C49" s="42" t="s">
        <v>1129</v>
      </c>
      <c r="D49" s="42" t="s">
        <v>230</v>
      </c>
    </row>
    <row r="50" spans="2:4" ht="14.85" customHeight="1" x14ac:dyDescent="0.3">
      <c r="B50" s="43" t="s">
        <v>733</v>
      </c>
      <c r="C50" s="42" t="s">
        <v>1130</v>
      </c>
      <c r="D50" s="42" t="s">
        <v>230</v>
      </c>
    </row>
    <row r="51" spans="2:4" ht="14.85" customHeight="1" x14ac:dyDescent="0.3">
      <c r="B51" s="43" t="s">
        <v>734</v>
      </c>
      <c r="C51" s="42" t="s">
        <v>1131</v>
      </c>
      <c r="D51" s="42" t="s">
        <v>230</v>
      </c>
    </row>
    <row r="52" spans="2:4" ht="14.85" customHeight="1" x14ac:dyDescent="0.3">
      <c r="B52" s="43" t="s">
        <v>735</v>
      </c>
      <c r="C52" s="42" t="s">
        <v>1132</v>
      </c>
      <c r="D52" s="42" t="s">
        <v>221</v>
      </c>
    </row>
    <row r="53" spans="2:4" ht="14.85" customHeight="1" x14ac:dyDescent="0.3">
      <c r="B53" s="43" t="s">
        <v>736</v>
      </c>
      <c r="C53" s="42" t="s">
        <v>1133</v>
      </c>
      <c r="D53" s="42" t="s">
        <v>221</v>
      </c>
    </row>
    <row r="54" spans="2:4" ht="14.85" customHeight="1" x14ac:dyDescent="0.3">
      <c r="B54" s="43" t="s">
        <v>737</v>
      </c>
      <c r="C54" s="42" t="s">
        <v>1134</v>
      </c>
      <c r="D54" s="42" t="s">
        <v>221</v>
      </c>
    </row>
    <row r="55" spans="2:4" ht="14.85" customHeight="1" x14ac:dyDescent="0.3">
      <c r="B55" s="43" t="s">
        <v>738</v>
      </c>
      <c r="C55" s="42" t="s">
        <v>1135</v>
      </c>
      <c r="D55" s="42" t="s">
        <v>221</v>
      </c>
    </row>
    <row r="56" spans="2:4" ht="14.85" customHeight="1" x14ac:dyDescent="0.3">
      <c r="B56" s="43" t="s">
        <v>739</v>
      </c>
      <c r="C56" s="42" t="s">
        <v>1136</v>
      </c>
      <c r="D56" s="42" t="s">
        <v>221</v>
      </c>
    </row>
    <row r="57" spans="2:4" ht="14.85" customHeight="1" x14ac:dyDescent="0.3">
      <c r="B57" s="43" t="s">
        <v>563</v>
      </c>
      <c r="C57" s="42" t="s">
        <v>1137</v>
      </c>
      <c r="D57" s="42" t="s">
        <v>136</v>
      </c>
    </row>
    <row r="58" spans="2:4" ht="14.85" customHeight="1" x14ac:dyDescent="0.3">
      <c r="B58" s="43" t="s">
        <v>740</v>
      </c>
      <c r="C58" s="42" t="s">
        <v>1138</v>
      </c>
      <c r="D58" s="42" t="s">
        <v>136</v>
      </c>
    </row>
    <row r="59" spans="2:4" ht="14.85" customHeight="1" x14ac:dyDescent="0.3">
      <c r="B59" s="43" t="s">
        <v>741</v>
      </c>
      <c r="C59" s="42" t="s">
        <v>1139</v>
      </c>
      <c r="D59" s="42" t="s">
        <v>186</v>
      </c>
    </row>
    <row r="60" spans="2:4" ht="14.85" customHeight="1" x14ac:dyDescent="0.3">
      <c r="B60" s="43" t="s">
        <v>742</v>
      </c>
      <c r="C60" s="42" t="s">
        <v>1140</v>
      </c>
      <c r="D60" s="42" t="s">
        <v>186</v>
      </c>
    </row>
    <row r="61" spans="2:4" ht="14.85" customHeight="1" x14ac:dyDescent="0.3">
      <c r="B61" s="43" t="s">
        <v>743</v>
      </c>
      <c r="C61" s="42" t="s">
        <v>1141</v>
      </c>
      <c r="D61" s="42" t="s">
        <v>186</v>
      </c>
    </row>
    <row r="62" spans="2:4" ht="14.85" customHeight="1" x14ac:dyDescent="0.3">
      <c r="B62" s="43" t="s">
        <v>744</v>
      </c>
      <c r="C62" s="42" t="s">
        <v>1142</v>
      </c>
      <c r="D62" s="42" t="s">
        <v>186</v>
      </c>
    </row>
    <row r="63" spans="2:4" ht="14.85" customHeight="1" x14ac:dyDescent="0.3">
      <c r="B63" s="43" t="s">
        <v>745</v>
      </c>
      <c r="C63" s="42" t="s">
        <v>1143</v>
      </c>
      <c r="D63" s="42" t="s">
        <v>186</v>
      </c>
    </row>
    <row r="64" spans="2:4" ht="14.85" customHeight="1" x14ac:dyDescent="0.3">
      <c r="B64" s="43" t="s">
        <v>746</v>
      </c>
      <c r="C64" s="42" t="s">
        <v>1144</v>
      </c>
      <c r="D64" s="42" t="s">
        <v>186</v>
      </c>
    </row>
    <row r="65" spans="2:4" ht="14.85" customHeight="1" x14ac:dyDescent="0.3">
      <c r="B65" s="43" t="s">
        <v>747</v>
      </c>
      <c r="C65" s="42" t="s">
        <v>1145</v>
      </c>
      <c r="D65" s="42" t="s">
        <v>186</v>
      </c>
    </row>
    <row r="66" spans="2:4" ht="14.85" customHeight="1" x14ac:dyDescent="0.3">
      <c r="B66" s="43" t="s">
        <v>748</v>
      </c>
      <c r="C66" s="42" t="s">
        <v>1146</v>
      </c>
      <c r="D66" s="42" t="s">
        <v>186</v>
      </c>
    </row>
    <row r="67" spans="2:4" ht="14.85" customHeight="1" x14ac:dyDescent="0.3">
      <c r="B67" s="43" t="s">
        <v>749</v>
      </c>
      <c r="C67" s="42" t="s">
        <v>1147</v>
      </c>
      <c r="D67" s="42" t="s">
        <v>259</v>
      </c>
    </row>
    <row r="68" spans="2:4" ht="14.85" customHeight="1" x14ac:dyDescent="0.3">
      <c r="B68" s="43" t="s">
        <v>750</v>
      </c>
      <c r="C68" s="42" t="s">
        <v>1148</v>
      </c>
      <c r="D68" s="42" t="s">
        <v>259</v>
      </c>
    </row>
    <row r="69" spans="2:4" ht="14.85" customHeight="1" x14ac:dyDescent="0.3">
      <c r="B69" s="43" t="s">
        <v>751</v>
      </c>
      <c r="C69" s="42" t="s">
        <v>1149</v>
      </c>
      <c r="D69" s="42" t="s">
        <v>259</v>
      </c>
    </row>
    <row r="70" spans="2:4" ht="14.85" customHeight="1" x14ac:dyDescent="0.3">
      <c r="B70" s="43" t="s">
        <v>752</v>
      </c>
      <c r="C70" s="42" t="s">
        <v>1150</v>
      </c>
      <c r="D70" s="42" t="s">
        <v>259</v>
      </c>
    </row>
    <row r="71" spans="2:4" ht="14.85" customHeight="1" x14ac:dyDescent="0.3">
      <c r="B71" s="43" t="s">
        <v>753</v>
      </c>
      <c r="C71" s="42" t="s">
        <v>1151</v>
      </c>
      <c r="D71" s="42" t="s">
        <v>259</v>
      </c>
    </row>
    <row r="72" spans="2:4" ht="14.85" customHeight="1" x14ac:dyDescent="0.3">
      <c r="B72" s="43" t="s">
        <v>754</v>
      </c>
      <c r="C72" s="42" t="s">
        <v>1152</v>
      </c>
      <c r="D72" s="42" t="s">
        <v>259</v>
      </c>
    </row>
    <row r="73" spans="2:4" ht="14.85" customHeight="1" x14ac:dyDescent="0.3">
      <c r="B73" s="43" t="s">
        <v>755</v>
      </c>
      <c r="C73" s="42" t="s">
        <v>1153</v>
      </c>
      <c r="D73" s="42" t="s">
        <v>243</v>
      </c>
    </row>
    <row r="74" spans="2:4" ht="14.85" customHeight="1" x14ac:dyDescent="0.3">
      <c r="B74" s="43" t="s">
        <v>756</v>
      </c>
      <c r="C74" s="42" t="s">
        <v>1154</v>
      </c>
      <c r="D74" s="42" t="s">
        <v>243</v>
      </c>
    </row>
    <row r="75" spans="2:4" ht="14.85" customHeight="1" x14ac:dyDescent="0.3">
      <c r="B75" s="43" t="s">
        <v>757</v>
      </c>
      <c r="C75" s="42" t="s">
        <v>1155</v>
      </c>
      <c r="D75" s="42" t="s">
        <v>243</v>
      </c>
    </row>
    <row r="76" spans="2:4" ht="14.85" customHeight="1" x14ac:dyDescent="0.3">
      <c r="B76" s="43" t="s">
        <v>758</v>
      </c>
      <c r="C76" s="42" t="s">
        <v>1156</v>
      </c>
      <c r="D76" s="42" t="s">
        <v>243</v>
      </c>
    </row>
    <row r="77" spans="2:4" ht="14.85" customHeight="1" x14ac:dyDescent="0.3">
      <c r="B77" s="43" t="s">
        <v>759</v>
      </c>
      <c r="C77" s="42" t="s">
        <v>1157</v>
      </c>
      <c r="D77" s="42" t="s">
        <v>243</v>
      </c>
    </row>
    <row r="78" spans="2:4" ht="14.85" customHeight="1" x14ac:dyDescent="0.3">
      <c r="B78" s="43" t="s">
        <v>760</v>
      </c>
      <c r="C78" s="42" t="s">
        <v>1158</v>
      </c>
      <c r="D78" s="42" t="s">
        <v>243</v>
      </c>
    </row>
    <row r="79" spans="2:4" ht="14.85" customHeight="1" x14ac:dyDescent="0.3">
      <c r="B79" s="43" t="s">
        <v>761</v>
      </c>
      <c r="C79" s="42" t="s">
        <v>1159</v>
      </c>
      <c r="D79" s="42" t="s">
        <v>243</v>
      </c>
    </row>
    <row r="80" spans="2:4" ht="14.85" customHeight="1" x14ac:dyDescent="0.3">
      <c r="B80" s="43" t="s">
        <v>762</v>
      </c>
      <c r="C80" s="42" t="s">
        <v>1160</v>
      </c>
      <c r="D80" s="42" t="s">
        <v>243</v>
      </c>
    </row>
    <row r="81" spans="2:4" ht="14.85" customHeight="1" x14ac:dyDescent="0.3">
      <c r="B81" s="43" t="s">
        <v>763</v>
      </c>
      <c r="C81" s="42" t="s">
        <v>1161</v>
      </c>
      <c r="D81" s="42" t="s">
        <v>114</v>
      </c>
    </row>
    <row r="82" spans="2:4" ht="14.85" customHeight="1" x14ac:dyDescent="0.3">
      <c r="B82" s="43" t="s">
        <v>764</v>
      </c>
      <c r="C82" s="42" t="s">
        <v>1162</v>
      </c>
      <c r="D82" s="42" t="s">
        <v>114</v>
      </c>
    </row>
    <row r="83" spans="2:4" ht="14.85" customHeight="1" x14ac:dyDescent="0.3">
      <c r="B83" s="43" t="s">
        <v>765</v>
      </c>
      <c r="C83" s="42" t="s">
        <v>1163</v>
      </c>
      <c r="D83" s="42" t="s">
        <v>114</v>
      </c>
    </row>
    <row r="84" spans="2:4" ht="14.85" customHeight="1" x14ac:dyDescent="0.3">
      <c r="B84" s="43" t="s">
        <v>766</v>
      </c>
      <c r="C84" s="42" t="s">
        <v>1164</v>
      </c>
      <c r="D84" s="42" t="s">
        <v>114</v>
      </c>
    </row>
    <row r="85" spans="2:4" ht="14.85" customHeight="1" x14ac:dyDescent="0.3">
      <c r="B85" s="43" t="s">
        <v>767</v>
      </c>
      <c r="C85" s="42" t="s">
        <v>1165</v>
      </c>
      <c r="D85" s="42" t="s">
        <v>114</v>
      </c>
    </row>
    <row r="86" spans="2:4" ht="14.85" customHeight="1" x14ac:dyDescent="0.3">
      <c r="B86" s="43" t="s">
        <v>768</v>
      </c>
      <c r="C86" s="42" t="s">
        <v>1166</v>
      </c>
      <c r="D86" s="42" t="s">
        <v>114</v>
      </c>
    </row>
    <row r="87" spans="2:4" ht="14.85" customHeight="1" x14ac:dyDescent="0.3">
      <c r="B87" s="43" t="s">
        <v>769</v>
      </c>
      <c r="C87" s="42" t="s">
        <v>1167</v>
      </c>
      <c r="D87" s="42" t="s">
        <v>114</v>
      </c>
    </row>
    <row r="88" spans="2:4" ht="14.85" customHeight="1" x14ac:dyDescent="0.3">
      <c r="B88" s="43" t="s">
        <v>770</v>
      </c>
      <c r="C88" s="42" t="s">
        <v>1168</v>
      </c>
      <c r="D88" s="42" t="s">
        <v>114</v>
      </c>
    </row>
    <row r="89" spans="2:4" ht="14.85" customHeight="1" x14ac:dyDescent="0.3">
      <c r="B89" s="43" t="s">
        <v>771</v>
      </c>
      <c r="C89" s="42" t="s">
        <v>1169</v>
      </c>
      <c r="D89" s="42" t="s">
        <v>114</v>
      </c>
    </row>
    <row r="90" spans="2:4" ht="14.85" customHeight="1" x14ac:dyDescent="0.3">
      <c r="B90" s="43" t="s">
        <v>772</v>
      </c>
      <c r="C90" s="42" t="s">
        <v>1170</v>
      </c>
      <c r="D90" s="42" t="s">
        <v>122</v>
      </c>
    </row>
    <row r="91" spans="2:4" ht="14.85" customHeight="1" x14ac:dyDescent="0.3">
      <c r="B91" s="43" t="s">
        <v>773</v>
      </c>
      <c r="C91" s="42" t="s">
        <v>1171</v>
      </c>
      <c r="D91" s="42" t="s">
        <v>122</v>
      </c>
    </row>
    <row r="92" spans="2:4" ht="14.85" customHeight="1" x14ac:dyDescent="0.3">
      <c r="B92" s="43" t="s">
        <v>774</v>
      </c>
      <c r="C92" s="42" t="s">
        <v>1172</v>
      </c>
      <c r="D92" s="42" t="s">
        <v>122</v>
      </c>
    </row>
    <row r="93" spans="2:4" ht="14.85" customHeight="1" x14ac:dyDescent="0.3">
      <c r="B93" s="43" t="s">
        <v>775</v>
      </c>
      <c r="C93" s="42" t="s">
        <v>1173</v>
      </c>
      <c r="D93" s="42" t="s">
        <v>122</v>
      </c>
    </row>
    <row r="94" spans="2:4" ht="14.85" customHeight="1" x14ac:dyDescent="0.3">
      <c r="B94" s="43" t="s">
        <v>776</v>
      </c>
      <c r="C94" s="42" t="s">
        <v>1174</v>
      </c>
      <c r="D94" s="42" t="s">
        <v>122</v>
      </c>
    </row>
    <row r="95" spans="2:4" ht="14.85" customHeight="1" x14ac:dyDescent="0.3">
      <c r="B95" s="43" t="s">
        <v>777</v>
      </c>
      <c r="C95" s="42" t="s">
        <v>1175</v>
      </c>
      <c r="D95" s="42" t="s">
        <v>122</v>
      </c>
    </row>
    <row r="96" spans="2:4" ht="14.85" customHeight="1" x14ac:dyDescent="0.3">
      <c r="B96" s="43" t="s">
        <v>778</v>
      </c>
      <c r="C96" s="42" t="s">
        <v>1176</v>
      </c>
      <c r="D96" s="42" t="s">
        <v>122</v>
      </c>
    </row>
    <row r="97" spans="2:4" ht="14.85" customHeight="1" x14ac:dyDescent="0.3">
      <c r="B97" s="43" t="s">
        <v>779</v>
      </c>
      <c r="C97" s="42" t="s">
        <v>1177</v>
      </c>
      <c r="D97" s="42" t="s">
        <v>122</v>
      </c>
    </row>
    <row r="98" spans="2:4" ht="14.85" customHeight="1" x14ac:dyDescent="0.3">
      <c r="B98" s="43" t="s">
        <v>780</v>
      </c>
      <c r="C98" s="42" t="s">
        <v>1178</v>
      </c>
      <c r="D98" s="42" t="s">
        <v>122</v>
      </c>
    </row>
    <row r="99" spans="2:4" ht="14.85" customHeight="1" x14ac:dyDescent="0.3">
      <c r="B99" s="43" t="s">
        <v>781</v>
      </c>
      <c r="C99" s="42" t="s">
        <v>1179</v>
      </c>
      <c r="D99" s="42" t="s">
        <v>122</v>
      </c>
    </row>
    <row r="100" spans="2:4" ht="14.85" customHeight="1" x14ac:dyDescent="0.3">
      <c r="B100" s="43" t="s">
        <v>782</v>
      </c>
      <c r="C100" s="42" t="s">
        <v>1180</v>
      </c>
      <c r="D100" s="42" t="s">
        <v>1181</v>
      </c>
    </row>
    <row r="101" spans="2:4" ht="14.85" customHeight="1" x14ac:dyDescent="0.3">
      <c r="B101" s="43" t="s">
        <v>783</v>
      </c>
      <c r="C101" s="42" t="s">
        <v>1182</v>
      </c>
      <c r="D101" s="42" t="s">
        <v>1181</v>
      </c>
    </row>
    <row r="102" spans="2:4" ht="14.85" customHeight="1" x14ac:dyDescent="0.3">
      <c r="B102" s="43" t="s">
        <v>784</v>
      </c>
      <c r="C102" s="42" t="s">
        <v>1183</v>
      </c>
      <c r="D102" s="42" t="s">
        <v>209</v>
      </c>
    </row>
    <row r="103" spans="2:4" ht="14.85" customHeight="1" x14ac:dyDescent="0.3">
      <c r="B103" s="43" t="s">
        <v>785</v>
      </c>
      <c r="C103" s="42" t="s">
        <v>1184</v>
      </c>
      <c r="D103" s="42" t="s">
        <v>209</v>
      </c>
    </row>
    <row r="104" spans="2:4" ht="14.85" customHeight="1" x14ac:dyDescent="0.3">
      <c r="B104" s="43" t="s">
        <v>786</v>
      </c>
      <c r="C104" s="42" t="s">
        <v>1185</v>
      </c>
      <c r="D104" s="42" t="s">
        <v>215</v>
      </c>
    </row>
    <row r="105" spans="2:4" ht="14.85" customHeight="1" x14ac:dyDescent="0.3">
      <c r="B105" s="43" t="s">
        <v>787</v>
      </c>
      <c r="C105" s="42" t="s">
        <v>1186</v>
      </c>
      <c r="D105" s="42" t="s">
        <v>159</v>
      </c>
    </row>
    <row r="106" spans="2:4" ht="14.85" customHeight="1" x14ac:dyDescent="0.3">
      <c r="B106" s="43" t="s">
        <v>788</v>
      </c>
      <c r="C106" s="42" t="s">
        <v>1187</v>
      </c>
      <c r="D106" s="42" t="s">
        <v>159</v>
      </c>
    </row>
    <row r="107" spans="2:4" ht="14.85" customHeight="1" x14ac:dyDescent="0.3">
      <c r="B107" s="43" t="s">
        <v>789</v>
      </c>
      <c r="C107" s="42" t="s">
        <v>1188</v>
      </c>
      <c r="D107" s="42" t="s">
        <v>159</v>
      </c>
    </row>
    <row r="108" spans="2:4" ht="14.85" customHeight="1" x14ac:dyDescent="0.3">
      <c r="B108" s="43" t="s">
        <v>790</v>
      </c>
      <c r="C108" s="42" t="s">
        <v>1189</v>
      </c>
      <c r="D108" s="42" t="s">
        <v>159</v>
      </c>
    </row>
    <row r="109" spans="2:4" ht="14.85" customHeight="1" x14ac:dyDescent="0.3">
      <c r="B109" s="43" t="s">
        <v>791</v>
      </c>
      <c r="C109" s="42" t="s">
        <v>1190</v>
      </c>
      <c r="D109" s="42" t="s">
        <v>159</v>
      </c>
    </row>
    <row r="110" spans="2:4" ht="14.85" customHeight="1" x14ac:dyDescent="0.3">
      <c r="B110" s="43" t="s">
        <v>792</v>
      </c>
      <c r="C110" s="42" t="s">
        <v>1191</v>
      </c>
      <c r="D110" s="42" t="s">
        <v>159</v>
      </c>
    </row>
    <row r="111" spans="2:4" ht="14.85" customHeight="1" x14ac:dyDescent="0.3">
      <c r="B111" s="43" t="s">
        <v>793</v>
      </c>
      <c r="C111" s="42" t="s">
        <v>1192</v>
      </c>
      <c r="D111" s="42" t="s">
        <v>159</v>
      </c>
    </row>
    <row r="112" spans="2:4" x14ac:dyDescent="0.3">
      <c r="B112" s="43"/>
      <c r="C112" s="44"/>
      <c r="D112" s="42"/>
    </row>
    <row r="113" spans="2:4" x14ac:dyDescent="0.3">
      <c r="B113" s="43"/>
      <c r="C113" s="44"/>
      <c r="D113" s="42"/>
    </row>
  </sheetData>
  <autoFilter ref="B1:F111" xr:uid="{BA2FD045-C55A-4A7B-9A17-AD8CE1FD6A41}">
    <filterColumn colId="1">
      <filters>
        <filter val="Agrigento"/>
        <filter val="Alessandria"/>
        <filter val="Ancona"/>
        <filter val="Aosta"/>
        <filter val="Aquila"/>
        <filter val="Arezzo"/>
        <filter val="Ascoli-Piceno"/>
        <filter val="Asti"/>
        <filter val="Avellino"/>
        <filter val="Bari"/>
        <filter val="Barletta-Andria-Trani"/>
        <filter val="Belluno"/>
        <filter val="Benevento"/>
        <filter val="Bergamo"/>
        <filter val="Biella"/>
        <filter val="Bologna"/>
        <filter val="Bolzano"/>
        <filter val="Brescia"/>
        <filter val="Brindisi"/>
        <filter val="Cagliari"/>
        <filter val="Caltanissetta"/>
        <filter val="Campobasso"/>
        <filter val="Carbonia-Iglesias"/>
        <filter val="Caserta"/>
        <filter val="Catania"/>
        <filter val="Catanzaro"/>
        <filter val="Chieti"/>
        <filter val="Como"/>
        <filter val="Cosenza"/>
        <filter val="Cremona"/>
        <filter val="Crotone"/>
        <filter val="Cuneo"/>
        <filter val="Enna"/>
        <filter val="Fermo"/>
        <filter val="Ferrara"/>
        <filter val="Firenze"/>
        <filter val="Foggia"/>
        <filter val="Forli-Cesena"/>
        <filter val="Frosinone"/>
        <filter val="Genova"/>
        <filter val="Gorizia"/>
        <filter val="Grosseto"/>
        <filter val="Imperia"/>
        <filter val="Isernia"/>
        <filter val="La-Spezia"/>
        <filter val="Latina"/>
        <filter val="Lecce"/>
        <filter val="Lecco"/>
        <filter val="Livorno"/>
        <filter val="Lodi"/>
        <filter val="Lucca"/>
        <filter val="Macerata"/>
        <filter val="Mantova"/>
        <filter val="Massa-Carrara"/>
        <filter val="Matera"/>
        <filter val="Medio Campidano"/>
        <filter val="Messina"/>
        <filter val="Milano"/>
        <filter val="Modena"/>
        <filter val="Monza e Brianza"/>
        <filter val="Napoli"/>
        <filter val="Novara"/>
        <filter val="Nuoro"/>
        <filter val="Ogliastra"/>
        <filter val="Olbia-Tempio"/>
        <filter val="Oristano"/>
        <filter val="Padova"/>
        <filter val="Palermo"/>
        <filter val="Parma"/>
        <filter val="Pavia"/>
        <filter val="Perugia"/>
        <filter val="Pesaro-Urbino"/>
        <filter val="Pescara"/>
        <filter val="Piacenza"/>
        <filter val="Pisa"/>
        <filter val="Pistoia"/>
        <filter val="Pordenone"/>
        <filter val="Potenza"/>
        <filter val="Prato"/>
        <filter val="Ragusa"/>
        <filter val="Reggio-Calabria"/>
        <filter val="Reggio-Emilia"/>
        <filter val="Rieti"/>
        <filter val="Rimini"/>
        <filter val="Roma"/>
        <filter val="Rovigo"/>
        <filter val="Salerno"/>
        <filter val="Sassari"/>
        <filter val="Savona"/>
        <filter val="Siena"/>
        <filter val="Siracusa"/>
        <filter val="Sondrio"/>
        <filter val="Taranto"/>
        <filter val="Teramo"/>
        <filter val="Terni"/>
        <filter val="Torino"/>
        <filter val="Trapani"/>
        <filter val="Trento"/>
        <filter val="Treviso"/>
        <filter val="Trieste"/>
        <filter val="Udine"/>
        <filter val="Varese"/>
        <filter val="Venezia"/>
        <filter val="Verbania"/>
        <filter val="Vercelli"/>
        <filter val="Verona"/>
        <filter val="Vibo-Valentia"/>
        <filter val="Vicenza"/>
        <filter val="Viterbo"/>
      </filters>
    </filterColumn>
  </autoFilter>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5f0f3d9-1473-43fd-9e0e-96f328eba483" xsi:nil="true"/>
    <lcf76f155ced4ddcb4097134ff3c332f xmlns="8c6b679c-c8a7-4287-b916-40175a14599d">
      <Terms xmlns="http://schemas.microsoft.com/office/infopath/2007/PartnerControls"/>
    </lcf76f155ced4ddcb4097134ff3c332f>
    <SharedWithUsers xmlns="c5f0f3d9-1473-43fd-9e0e-96f328eba483">
      <UserInfo>
        <DisplayName>Lavinia Buti</DisplayName>
        <AccountId>45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9017BF8FFB2E45849A039C7D6B23AD" ma:contentTypeVersion="15" ma:contentTypeDescription="Create a new document." ma:contentTypeScope="" ma:versionID="581c8626af6a3cd329ec727504330135">
  <xsd:schema xmlns:xsd="http://www.w3.org/2001/XMLSchema" xmlns:xs="http://www.w3.org/2001/XMLSchema" xmlns:p="http://schemas.microsoft.com/office/2006/metadata/properties" xmlns:ns2="8c6b679c-c8a7-4287-b916-40175a14599d" xmlns:ns3="c5f0f3d9-1473-43fd-9e0e-96f328eba483" targetNamespace="http://schemas.microsoft.com/office/2006/metadata/properties" ma:root="true" ma:fieldsID="b04b08a2d3ad9cef079e03d657c40212" ns2:_="" ns3:_="">
    <xsd:import namespace="8c6b679c-c8a7-4287-b916-40175a14599d"/>
    <xsd:import namespace="c5f0f3d9-1473-43fd-9e0e-96f328eba4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b679c-c8a7-4287-b916-40175a145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f0f3d9-1473-43fd-9e0e-96f328eba48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1e85dc4-e782-45d0-b244-e1ebf73e440d}" ma:internalName="TaxCatchAll" ma:showField="CatchAllData" ma:web="c5f0f3d9-1473-43fd-9e0e-96f328eba4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7C81E34-631C-4644-A99D-1D40E0A97A24}">
  <ds:schemaRefs>
    <ds:schemaRef ds:uri="http://schemas.microsoft.com/sharepoint/v3/contenttype/forms"/>
  </ds:schemaRefs>
</ds:datastoreItem>
</file>

<file path=customXml/itemProps2.xml><?xml version="1.0" encoding="utf-8"?>
<ds:datastoreItem xmlns:ds="http://schemas.openxmlformats.org/officeDocument/2006/customXml" ds:itemID="{E2BBF1EF-194B-4DEB-9B19-8817AA73D348}">
  <ds:schemaRefs>
    <ds:schemaRef ds:uri="50c908b1-f277-4340-90a9-4611d0b0f078"/>
    <ds:schemaRef ds:uri="http://schemas.microsoft.com/office/infopath/2007/PartnerControls"/>
    <ds:schemaRef ds:uri="http://schemas.openxmlformats.org/package/2006/metadata/core-properties"/>
    <ds:schemaRef ds:uri="http://schemas.microsoft.com/office/2006/documentManagement/types"/>
    <ds:schemaRef ds:uri="af9f4b01-e524-4cb3-9d5a-bd1b743c8fe5"/>
    <ds:schemaRef ds:uri="http://purl.org/dc/elements/1.1/"/>
    <ds:schemaRef ds:uri="http://purl.org/dc/terms/"/>
    <ds:schemaRef ds:uri="http://purl.org/dc/dcmitype/"/>
    <ds:schemaRef ds:uri="ffd76b0e-c1e3-4e6a-9fc3-38c5a4dd9750"/>
    <ds:schemaRef ds:uri="http://schemas.microsoft.com/office/2006/metadata/properties"/>
    <ds:schemaRef ds:uri="http://www.w3.org/XML/1998/namespace"/>
    <ds:schemaRef ds:uri="c5f0f3d9-1473-43fd-9e0e-96f328eba483"/>
    <ds:schemaRef ds:uri="8c6b679c-c8a7-4287-b916-40175a14599d"/>
  </ds:schemaRefs>
</ds:datastoreItem>
</file>

<file path=customXml/itemProps3.xml><?xml version="1.0" encoding="utf-8"?>
<ds:datastoreItem xmlns:ds="http://schemas.openxmlformats.org/officeDocument/2006/customXml" ds:itemID="{4CDB917B-6475-4D3E-9A6A-0BE3568AE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b679c-c8a7-4287-b916-40175a14599d"/>
    <ds:schemaRef ds:uri="c5f0f3d9-1473-43fd-9e0e-96f328eba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4418BF-54BB-44AE-945E-D4C82A8B8B30}">
  <ds:schemaRefs>
    <ds:schemaRef ds:uri="http://schemas.microsoft.com/DataMashup"/>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 Qualitativa Procedur (2)</vt:lpstr>
      <vt:lpstr>Elenco delle operazioni </vt:lpstr>
      <vt:lpstr>APPUNTI</vt:lpstr>
      <vt:lpstr>PN FAMI 21-27 sintetico</vt:lpstr>
      <vt:lpstr>elenco codici province</vt:lpstr>
      <vt:lpstr>'PN FAMI 21-27 sintetico'!A</vt:lpstr>
      <vt:lpstr>'PN FAMI 21-27 sintetico'!Print_Area</vt:lpstr>
      <vt:lpstr>'PN FAMI 21-27 sintetico'!Print_Titles</vt:lpstr>
    </vt:vector>
  </TitlesOfParts>
  <Manager/>
  <Company>DLCI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Montefalcone</dc:creator>
  <cp:keywords/>
  <dc:description/>
  <cp:lastModifiedBy>Manuel Del Bianco</cp:lastModifiedBy>
  <cp:revision/>
  <dcterms:created xsi:type="dcterms:W3CDTF">2022-07-04T13:12:04Z</dcterms:created>
  <dcterms:modified xsi:type="dcterms:W3CDTF">2025-03-26T09:15:37Z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0x010100019017BF8FFB2E45849A039C7D6B23AD</vt:lpwstr>
  </property>
  <property fmtid="{D5CDD505-2E9C-101B-9397-08002B2CF9AE}" pid="3" name="MediaServiceImageTags">
    <vt:lpwstr/>
  </property>
</Properties>
</file>