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people.ey.com/personal/manuel_del-bianco_it_ey_com/Documents/Desktop/"/>
    </mc:Choice>
  </mc:AlternateContent>
  <xr:revisionPtr revIDLastSave="106" documentId="8_{2BBF4153-1FA7-4D7C-9E59-7DFC36709EC1}" xr6:coauthVersionLast="47" xr6:coauthVersionMax="47" xr10:uidLastSave="{82F02D93-3930-42BD-911F-CF36B1CAA82E}"/>
  <bookViews>
    <workbookView xWindow="-108" yWindow="-108" windowWidth="23256" windowHeight="12576" firstSheet="1" activeTab="1" xr2:uid="{00000000-000D-0000-FFFF-FFFF00000000}"/>
  </bookViews>
  <sheets>
    <sheet name="Report Qualitativa Procedur (2)" sheetId="32" state="hidden" r:id="rId1"/>
    <sheet name="Elenco delle operazioni OS1" sheetId="46" r:id="rId2"/>
    <sheet name="APPUNTI" sheetId="35" state="hidden" r:id="rId3"/>
    <sheet name="PN FAMI 21-27 sintetico" sheetId="41" state="hidden" r:id="rId4"/>
    <sheet name="elenco codici province" sheetId="36" state="hidden" r:id="rId5"/>
  </sheets>
  <definedNames>
    <definedName name="_xlnm._FilterDatabase" localSheetId="4" hidden="1">'elenco codici province'!$B$1:$F$111</definedName>
    <definedName name="_xlnm._FilterDatabase" localSheetId="1" hidden="1">'Elenco delle operazioni OS1'!$A$3:$N$120</definedName>
    <definedName name="_xlnm._FilterDatabase" localSheetId="3" hidden="1">'PN FAMI 21-27 sintetico'!$B$2:$AC$66</definedName>
    <definedName name="A" localSheetId="3">'PN FAMI 21-27 sintetico'!$D$3</definedName>
    <definedName name="_xlnm.Print_Area" localSheetId="3">'PN FAMI 21-27 sintetico'!$B$1:$X$75</definedName>
    <definedName name="_xlnm.Print_Titles" localSheetId="3">'PN FAMI 21-27 sintetico'!$2:$2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41" l="1"/>
  <c r="N97" i="41"/>
  <c r="AB88" i="41"/>
  <c r="P88" i="41"/>
  <c r="O88" i="41"/>
  <c r="M88" i="41"/>
  <c r="AB85" i="41"/>
  <c r="P85" i="41"/>
  <c r="M85" i="41"/>
  <c r="AB84" i="41"/>
  <c r="P84" i="41"/>
  <c r="M84" i="41"/>
  <c r="AB83" i="41"/>
  <c r="P83" i="41"/>
  <c r="M83" i="41"/>
  <c r="AB82" i="41"/>
  <c r="P82" i="41"/>
  <c r="M82" i="41"/>
  <c r="AB81" i="41"/>
  <c r="P81" i="41"/>
  <c r="M81" i="41"/>
  <c r="H78" i="41"/>
  <c r="H77" i="41"/>
  <c r="H79" i="41"/>
  <c r="AA65" i="41"/>
  <c r="AA64" i="41"/>
  <c r="AA63" i="41"/>
  <c r="AA62" i="41"/>
  <c r="X62" i="41" a="1"/>
  <c r="X62" i="41"/>
  <c r="W62" i="41"/>
  <c r="O62" i="41"/>
  <c r="N62" i="41"/>
  <c r="G62" i="41"/>
  <c r="H62" i="41"/>
  <c r="I62" i="41"/>
  <c r="AA61" i="41"/>
  <c r="G61" i="41"/>
  <c r="AA60" i="41"/>
  <c r="G60" i="41"/>
  <c r="AA59" i="41"/>
  <c r="G59" i="41"/>
  <c r="AA58" i="41"/>
  <c r="G58" i="41"/>
  <c r="V57" i="41"/>
  <c r="AA57" i="41"/>
  <c r="Q57" i="41"/>
  <c r="G57" i="41"/>
  <c r="AA56" i="41"/>
  <c r="G56" i="41"/>
  <c r="AA55" i="41"/>
  <c r="Q55" i="41"/>
  <c r="G55" i="41"/>
  <c r="AA54" i="41"/>
  <c r="O54" i="41"/>
  <c r="N54" i="41"/>
  <c r="L54" i="41"/>
  <c r="G54" i="41"/>
  <c r="AA53" i="41"/>
  <c r="G53" i="41"/>
  <c r="AA52" i="41"/>
  <c r="AA51" i="41"/>
  <c r="AA50" i="41"/>
  <c r="G50" i="41"/>
  <c r="AA49" i="41"/>
  <c r="AA48" i="41"/>
  <c r="G48" i="41"/>
  <c r="AA47" i="41"/>
  <c r="G47" i="41"/>
  <c r="AA46" i="41"/>
  <c r="AA45" i="41"/>
  <c r="G45" i="41"/>
  <c r="AA44" i="41"/>
  <c r="G44" i="41"/>
  <c r="AA43" i="41"/>
  <c r="G43" i="41"/>
  <c r="AA42" i="41"/>
  <c r="G42" i="41"/>
  <c r="AA41" i="41"/>
  <c r="G41" i="41"/>
  <c r="AA40" i="41"/>
  <c r="G40" i="41"/>
  <c r="AA39" i="41"/>
  <c r="G39" i="41"/>
  <c r="AA38" i="41"/>
  <c r="G38" i="41"/>
  <c r="AA37" i="41"/>
  <c r="G37" i="41"/>
  <c r="AA36" i="41"/>
  <c r="G36" i="41"/>
  <c r="AA35" i="41"/>
  <c r="AA34" i="41"/>
  <c r="AA33" i="41"/>
  <c r="G33" i="41"/>
  <c r="AA32" i="41"/>
  <c r="G32" i="41"/>
  <c r="AA31" i="41"/>
  <c r="AA30" i="41"/>
  <c r="AA29" i="41"/>
  <c r="G29" i="41"/>
  <c r="AA28" i="41"/>
  <c r="AA27" i="41"/>
  <c r="AA26" i="41"/>
  <c r="AA25" i="41"/>
  <c r="L25" i="41"/>
  <c r="G25" i="41"/>
  <c r="K25" i="41"/>
  <c r="AA24" i="41"/>
  <c r="AA23" i="41"/>
  <c r="AA22" i="41"/>
  <c r="AA21" i="41"/>
  <c r="AA20" i="41"/>
  <c r="AA19" i="41"/>
  <c r="AA18" i="41"/>
  <c r="W18" i="41"/>
  <c r="O18" i="41"/>
  <c r="N18" i="41"/>
  <c r="L18" i="41"/>
  <c r="G18" i="41"/>
  <c r="AA17" i="41"/>
  <c r="G17" i="41"/>
  <c r="K17" i="41"/>
  <c r="AA16" i="41"/>
  <c r="AA15" i="41"/>
  <c r="G15" i="41"/>
  <c r="AA14" i="41"/>
  <c r="G14" i="41"/>
  <c r="AA13" i="41"/>
  <c r="AA12" i="41"/>
  <c r="G12" i="41"/>
  <c r="AA11" i="41"/>
  <c r="G11" i="41"/>
  <c r="K11" i="41"/>
  <c r="AA10" i="41"/>
  <c r="AA9" i="41"/>
  <c r="AA8" i="41"/>
  <c r="G8" i="41"/>
  <c r="AA7" i="41"/>
  <c r="G6" i="41"/>
  <c r="AA5" i="41"/>
  <c r="F5" i="41"/>
  <c r="L5" i="41"/>
  <c r="AA4" i="41"/>
  <c r="G4" i="41"/>
  <c r="K4" i="41"/>
  <c r="AA3" i="41"/>
  <c r="W3" i="41"/>
  <c r="G3" i="41"/>
  <c r="H54" i="41"/>
  <c r="X54" i="41"/>
  <c r="X18" i="41"/>
  <c r="H18" i="41"/>
  <c r="W54" i="41"/>
  <c r="W66" i="41"/>
  <c r="O3" i="41"/>
  <c r="O64" i="41"/>
  <c r="N3" i="41"/>
  <c r="N64" i="41"/>
  <c r="G5" i="41"/>
  <c r="H3" i="41"/>
  <c r="V66" i="41"/>
  <c r="V75" i="41"/>
  <c r="W75" i="41"/>
  <c r="H64" i="41"/>
  <c r="H65" i="41"/>
  <c r="X3" i="41"/>
  <c r="W73" i="41"/>
  <c r="W72" i="41"/>
  <c r="W69" i="41"/>
  <c r="W70" i="41"/>
  <c r="AA66" i="41"/>
  <c r="W74" i="41"/>
  <c r="W71" i="41"/>
  <c r="N65" i="41"/>
  <c r="H66" i="41"/>
  <c r="H80" i="41"/>
  <c r="I54" i="41"/>
  <c r="I18" i="41"/>
  <c r="I3" i="41"/>
  <c r="N66" i="41"/>
  <c r="O65" i="41"/>
  <c r="O66" i="41"/>
  <c r="X66" i="41"/>
  <c r="X6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tc={7ED42FEE-F14A-4358-8955-119EF53C6635}</author>
  </authors>
  <commentList>
    <comment ref="C108" authorId="0" shapeId="0" xr:uid="{7ED42FEE-F14A-4358-8955-119EF53C6635}">
      <text>
        <t>[Threaded comment]
Your version of Excel allows you to read this threaded comment; however, any edits to it will get removed if the file is opened in a newer version of Excel. Learn more: https://go.microsoft.com/fwlink/?linkid=870924
Comment:
    ATTENZIONE: CARIACARE IN PIATTAFORMA LE PEC CON LE MODIFICHE: POST CONVENZIONE AGGIUSTARE IL PROGETTO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<sst xmlns="http://schemas.openxmlformats.org/spreadsheetml/2006/main" count="2354" uniqueCount="1221">
  <si>
    <t>ANAGRAFICA DI PROGETTO</t>
  </si>
  <si>
    <t>Sezione qualitativa e procedurale</t>
  </si>
  <si>
    <t>Rispetto tempistiche progetto</t>
  </si>
  <si>
    <t>Codice progetto</t>
  </si>
  <si>
    <t xml:space="preserve">Data monitoraggio </t>
  </si>
  <si>
    <t>Obiettivo Specifico</t>
  </si>
  <si>
    <r>
      <t xml:space="preserve">Misura di attuazione 
</t>
    </r>
    <r>
      <rPr>
        <sz val="10"/>
        <rFont val="Calibri"/>
        <family val="2"/>
      </rPr>
      <t>(Regolamento FAMI 2021/1147, Allegato II)</t>
    </r>
  </si>
  <si>
    <r>
      <t xml:space="preserve">Ambito di applicazione del sostegno 
</t>
    </r>
    <r>
      <rPr>
        <sz val="10"/>
        <rFont val="Calibri"/>
        <family val="2"/>
      </rPr>
      <t>(Regolamento FAMI 2021/1147, Allegato III)</t>
    </r>
  </si>
  <si>
    <r>
      <t xml:space="preserve">Tipologia di intervento I - Campo d'intervento 
</t>
    </r>
    <r>
      <rPr>
        <sz val="10"/>
        <rFont val="Calibri"/>
        <family val="2"/>
      </rPr>
      <t>(Regolamento FAMI 2021/1147, Allegato VI, Tabella 1)</t>
    </r>
  </si>
  <si>
    <r>
      <t xml:space="preserve">Tipologia di intervento II - Tipologia di azione 
</t>
    </r>
    <r>
      <rPr>
        <sz val="10"/>
        <rFont val="Calibri"/>
        <family val="2"/>
      </rPr>
      <t>(Regolamento FAMI 2021/1147, Allegato VI, Tabella 2)</t>
    </r>
  </si>
  <si>
    <r>
      <t xml:space="preserve">Tipologia di intervento III - Attuazione 
</t>
    </r>
    <r>
      <rPr>
        <sz val="10"/>
        <rFont val="Calibri"/>
        <family val="2"/>
      </rPr>
      <t>(Regolamento FAMI 2021/1147, Allegato VI, Tabella 3)</t>
    </r>
  </si>
  <si>
    <r>
      <t>Tipologia di intervento IV</t>
    </r>
    <r>
      <rPr>
        <sz val="10"/>
        <rFont val="Calibri"/>
        <family val="2"/>
      </rPr>
      <t xml:space="preserve"> </t>
    </r>
    <r>
      <rPr>
        <b/>
        <sz val="10"/>
        <rFont val="Calibri"/>
        <family val="2"/>
      </rPr>
      <t>- Temi particolari</t>
    </r>
    <r>
      <rPr>
        <sz val="10"/>
        <rFont val="Calibri"/>
        <family val="2"/>
      </rPr>
      <t xml:space="preserve"> 
(Regolamento FAMI 2021/1147, Allegato VI, Tabella 4)</t>
    </r>
  </si>
  <si>
    <t>Intervento del Programma nazionale</t>
  </si>
  <si>
    <t>Avviso</t>
  </si>
  <si>
    <t>Sigla Avviso di riferimento</t>
  </si>
  <si>
    <t>Titolo progetto</t>
  </si>
  <si>
    <t>Beneficiario</t>
  </si>
  <si>
    <t>Tipologia Soggetto Proponente</t>
  </si>
  <si>
    <t>Ambito territoriale</t>
  </si>
  <si>
    <t>Localizzazione territoriale: Regione</t>
  </si>
  <si>
    <t>Localizzazione territoriale: Città</t>
  </si>
  <si>
    <t>COMPETENZA</t>
  </si>
  <si>
    <t>MODALITA DI SELEZIONE</t>
  </si>
  <si>
    <t>TIPOLOGIA DI PROCEDURA SELEZIONE</t>
  </si>
  <si>
    <t>Annualità di riferimento</t>
  </si>
  <si>
    <r>
      <t xml:space="preserve">Data Avvio Progetto
</t>
    </r>
    <r>
      <rPr>
        <i/>
        <sz val="10"/>
        <rFont val="Calibri"/>
        <family val="2"/>
      </rPr>
      <t>(GG/MM/AAAA)</t>
    </r>
  </si>
  <si>
    <r>
      <t xml:space="preserve">Scadenza attività da progetto (iniziale)
</t>
    </r>
    <r>
      <rPr>
        <i/>
        <sz val="10"/>
        <rFont val="Calibri"/>
        <family val="2"/>
      </rPr>
      <t>(GG/MM/AAAA)</t>
    </r>
  </si>
  <si>
    <r>
      <t xml:space="preserve">Scadenza attività da progetto (finale)
</t>
    </r>
    <r>
      <rPr>
        <i/>
        <sz val="10"/>
        <rFont val="Calibri"/>
        <family val="2"/>
      </rPr>
      <t>(GG/MM/AAAA)</t>
    </r>
  </si>
  <si>
    <r>
      <t xml:space="preserve">Durata Num. Mesi
</t>
    </r>
    <r>
      <rPr>
        <i/>
        <sz val="10"/>
        <rFont val="Calibri"/>
        <family val="2"/>
      </rPr>
      <t>(Numero)</t>
    </r>
  </si>
  <si>
    <t>Numero di proroghe</t>
  </si>
  <si>
    <t>Status progetto</t>
  </si>
  <si>
    <t>Fase avanzamento progettuale</t>
  </si>
  <si>
    <t>% avanzamento progettuale in rapporto ai dati di monitoraggio</t>
  </si>
  <si>
    <t>Rimodulazione del progetto</t>
  </si>
  <si>
    <t>Rimodulazione del progetto ripetuta di indicatori e WBS</t>
  </si>
  <si>
    <t>1. Esistenza criticità</t>
  </si>
  <si>
    <t>1.1 Tipologia criticità</t>
  </si>
  <si>
    <t>1.2 Descrizione criticità</t>
  </si>
  <si>
    <t>1.3 Descrizione soluzioni adottate per superarle</t>
  </si>
  <si>
    <t xml:space="preserve">2. Variazioni gruppo di lavoro	</t>
  </si>
  <si>
    <t>2.1 Descrizione variazioni del gruppo di lavoro</t>
  </si>
  <si>
    <t>3. Esistenza fattori di successo</t>
  </si>
  <si>
    <t>3.1 Tipologia fattori di successo</t>
  </si>
  <si>
    <t>3.2 Descrizione fattori di successo</t>
  </si>
  <si>
    <t>4. Attivazione reti territoriali di collaborazione</t>
  </si>
  <si>
    <t>4.1 Descrizione composizione reti/ ruolo componenti/ contributo per risultato attesi</t>
  </si>
  <si>
    <t>Visite di monitoraggio</t>
  </si>
  <si>
    <t>Data 1° visita di monitoraggio</t>
  </si>
  <si>
    <t>Data 2° visita di monitoraggio</t>
  </si>
  <si>
    <t>Incontri bilateriali</t>
  </si>
  <si>
    <t>Data 1° incontro bilaterale</t>
  </si>
  <si>
    <t>Data 2° incontro bilaterale</t>
  </si>
  <si>
    <t>Data 3° incontro bilaterale</t>
  </si>
  <si>
    <t>Focus group / Virtual meeting beneficiari</t>
  </si>
  <si>
    <t>Data 1° Focus group / Virtual meeting beneficiari</t>
  </si>
  <si>
    <t>Data 2° Focus group / Virtual meeting beneficiari</t>
  </si>
  <si>
    <t>Data 3° Focus group / Virtual meeting beneficiari</t>
  </si>
  <si>
    <t>% Rispetto tempistiche WP</t>
  </si>
  <si>
    <t>Tipologia rispetto tempistiche WP</t>
  </si>
  <si>
    <t>% Rispetto tempistiche Task</t>
  </si>
  <si>
    <t>Tipologia rispetto tempistiche Task</t>
  </si>
  <si>
    <t>% Rispetto tempistiche Output</t>
  </si>
  <si>
    <t>Tipologia Rispetto tempistiche Output</t>
  </si>
  <si>
    <t>% Rispetto tempistiche Deliverable</t>
  </si>
  <si>
    <t>Tipologia Rispetto tempistiche Deliverable</t>
  </si>
  <si>
    <t>Indicazioni tecniche</t>
  </si>
  <si>
    <r>
      <rPr>
        <b/>
        <sz val="9"/>
        <rFont val="Arial"/>
        <family val="2"/>
      </rPr>
      <t xml:space="preserve">Fonte: Scheda monitoraggio
</t>
    </r>
    <r>
      <rPr>
        <sz val="9"/>
        <rFont val="Arial"/>
        <family val="2"/>
      </rPr>
      <t xml:space="preserve">
Compilazione automatizzata
</t>
    </r>
  </si>
  <si>
    <r>
      <rPr>
        <b/>
        <sz val="9"/>
        <rFont val="Arial"/>
        <family val="2"/>
      </rPr>
      <t xml:space="preserve">Fonte: Scheda monitoraggio
</t>
    </r>
    <r>
      <rPr>
        <sz val="9"/>
        <rFont val="Arial"/>
        <family val="2"/>
      </rPr>
      <t xml:space="preserve">
Compilazione automatizzata: 
(Campo data GG/MM/AAAA)</t>
    </r>
  </si>
  <si>
    <r>
      <rPr>
        <b/>
        <sz val="9"/>
        <rFont val="Arial"/>
        <family val="2"/>
      </rPr>
      <t>Fonte: DB progetti</t>
    </r>
    <r>
      <rPr>
        <sz val="9"/>
        <rFont val="Arial"/>
        <family val="2"/>
      </rPr>
      <t xml:space="preserve">
Compilazione automatizzata </t>
    </r>
  </si>
  <si>
    <r>
      <rPr>
        <b/>
        <sz val="9"/>
        <rFont val="Arial"/>
        <family val="2"/>
      </rPr>
      <t>Fonte: scheda di monitoraggio</t>
    </r>
    <r>
      <rPr>
        <sz val="9"/>
        <rFont val="Arial"/>
        <family val="2"/>
      </rPr>
      <t xml:space="preserve">
Compilazione automatizzata </t>
    </r>
  </si>
  <si>
    <r>
      <rPr>
        <b/>
        <sz val="9"/>
        <rFont val="Arial"/>
        <family val="2"/>
      </rPr>
      <t>Fonte: dati di configurazione del progetto a sistema</t>
    </r>
    <r>
      <rPr>
        <sz val="9"/>
        <rFont val="Arial"/>
        <family val="2"/>
      </rPr>
      <t xml:space="preserve">
Compilazione automatizzata
(GG/MM/AAAA) </t>
    </r>
  </si>
  <si>
    <r>
      <rPr>
        <b/>
        <sz val="9"/>
        <rFont val="Arial"/>
        <family val="2"/>
      </rPr>
      <t>Fonte: dati di configurazione del progetto a sistema</t>
    </r>
    <r>
      <rPr>
        <sz val="9"/>
        <rFont val="Arial"/>
        <family val="2"/>
      </rPr>
      <t xml:space="preserve">
(proposta progettuale + addendum)
Compilazione automatizzata
(GG/MM/AAAA) </t>
    </r>
  </si>
  <si>
    <r>
      <rPr>
        <b/>
        <sz val="9"/>
        <rFont val="Arial"/>
        <family val="2"/>
      </rPr>
      <t>Fonte: dati di configurazione del progetto a sistema</t>
    </r>
    <r>
      <rPr>
        <sz val="9"/>
        <rFont val="Arial"/>
        <family val="2"/>
      </rPr>
      <t xml:space="preserve">
</t>
    </r>
    <r>
      <rPr>
        <i/>
        <sz val="9"/>
        <rFont val="Arial"/>
        <family val="2"/>
      </rPr>
      <t>(proposta progettuale + addendum)</t>
    </r>
    <r>
      <rPr>
        <sz val="9"/>
        <rFont val="Arial"/>
        <family val="2"/>
      </rPr>
      <t xml:space="preserve">
Compilazione automatizzata
campo numero </t>
    </r>
  </si>
  <si>
    <r>
      <rPr>
        <b/>
        <sz val="9"/>
        <rFont val="Arial"/>
        <family val="2"/>
      </rPr>
      <t xml:space="preserve">ELABORAZIONE:
</t>
    </r>
    <r>
      <rPr>
        <sz val="9"/>
        <rFont val="Arial"/>
        <family val="2"/>
      </rPr>
      <t>Restituire la classe indicata nel menù a tendina in base alla percentuale  di avanzamento (AK) 
Iniziale: 0 - 24,99999%
Parziale: 25 - 49,999999%
Intermedia: 50 - 74,999999%
Avanzata: 75 - 99,9999999%
Concluso: 100%</t>
    </r>
  </si>
  <si>
    <r>
      <rPr>
        <b/>
        <sz val="9"/>
        <rFont val="Arial"/>
        <family val="2"/>
      </rPr>
      <t xml:space="preserve">ELABORAZIONE: 
</t>
    </r>
    <r>
      <rPr>
        <sz val="9"/>
        <rFont val="Arial"/>
        <family val="2"/>
      </rPr>
      <t xml:space="preserve">
Rapporto tra giorni corrispondenti alla durata del progetto (calcolati dalla data di avvio fino alla scadenza finale o dell'ultima proroga se esistente) e i giorni intercorsi fino alla data di riferimento della scheda di monitoraggio. Se il progetto è concluso il rapporto è 100% </t>
    </r>
  </si>
  <si>
    <r>
      <rPr>
        <b/>
        <sz val="9"/>
        <rFont val="Arial"/>
        <family val="2"/>
      </rPr>
      <t>Fonte: DB progetti</t>
    </r>
    <r>
      <rPr>
        <sz val="9"/>
        <rFont val="Arial"/>
        <family val="2"/>
      </rPr>
      <t xml:space="preserve">
Compilazione automatizzata
</t>
    </r>
  </si>
  <si>
    <r>
      <rPr>
        <b/>
        <sz val="9"/>
        <rFont val="Arial"/>
        <family val="2"/>
      </rPr>
      <t>Fonte: scheda di monitoraggio / sezione qualitativa</t>
    </r>
    <r>
      <rPr>
        <sz val="9"/>
        <rFont val="Arial"/>
        <family val="2"/>
      </rPr>
      <t xml:space="preserve">
Compilazione automatizzata </t>
    </r>
  </si>
  <si>
    <r>
      <rPr>
        <b/>
        <sz val="9"/>
        <rFont val="Arial"/>
        <family val="2"/>
      </rPr>
      <t>Fonte: DB progetti</t>
    </r>
    <r>
      <rPr>
        <sz val="9"/>
        <rFont val="Arial"/>
        <family val="2"/>
      </rPr>
      <t xml:space="preserve">
compilazione automatizzata
(Sì / No)</t>
    </r>
  </si>
  <si>
    <r>
      <rPr>
        <b/>
        <sz val="9"/>
        <rFont val="Arial"/>
        <family val="2"/>
      </rPr>
      <t>Fonte: DB progetti</t>
    </r>
    <r>
      <rPr>
        <sz val="9"/>
        <rFont val="Arial"/>
        <family val="2"/>
      </rPr>
      <t xml:space="preserve">
compilazione automatizzata
(GG/MM/AAAA)</t>
    </r>
  </si>
  <si>
    <r>
      <rPr>
        <b/>
        <sz val="9"/>
        <rFont val="Arial"/>
        <family val="2"/>
      </rPr>
      <t>ELABORAZIONE</t>
    </r>
    <r>
      <rPr>
        <sz val="9"/>
        <rFont val="Arial"/>
        <family val="2"/>
      </rPr>
      <t xml:space="preserve">
Rapporto tra nr di ritardi dei WP rilevati nello sheet "Report WBS" e nr di WP attivi al momento della rilevazione
Campo numero</t>
    </r>
  </si>
  <si>
    <r>
      <rPr>
        <b/>
        <sz val="9"/>
        <rFont val="Arial"/>
        <family val="2"/>
      </rPr>
      <t xml:space="preserve">ELABORAZIONE
</t>
    </r>
    <r>
      <rPr>
        <sz val="9"/>
        <rFont val="Arial"/>
        <family val="2"/>
      </rPr>
      <t>Restiture la classe indicata nel menù a tendina in base alla "% Rispetto tempistiche WP"
Privo di scostamenti: 0%
Limitati scostamenti: 0,000001% - 24,999999%
Parziali scostamenti: 25% - 49,999999%
Rilevati scostamenti: 50% - 75%
Elevati scostamenti: + 75%</t>
    </r>
  </si>
  <si>
    <r>
      <rPr>
        <b/>
        <sz val="9"/>
        <rFont val="Arial"/>
        <family val="2"/>
      </rPr>
      <t>ELABORAZIONE</t>
    </r>
    <r>
      <rPr>
        <sz val="9"/>
        <rFont val="Arial"/>
        <family val="2"/>
      </rPr>
      <t xml:space="preserve">
Rapporto tra nr di ritardi dei task rilevati nello sheet "Report WBS" e nr di task attivi al momento della rilevazione 
Campo numero</t>
    </r>
  </si>
  <si>
    <r>
      <rPr>
        <b/>
        <sz val="9"/>
        <rFont val="Arial"/>
        <family val="2"/>
      </rPr>
      <t xml:space="preserve">ELABORAZIONE
</t>
    </r>
    <r>
      <rPr>
        <sz val="9"/>
        <rFont val="Arial"/>
        <family val="2"/>
      </rPr>
      <t>Restiture la classe indicata nel menù a tendina in base alla "% Rispetto tempistiche Task"
Privo di scostamenti: 0%
Limitati scostamenti: 0,000001% - 24,999999%
Parziali scostamenti: 25% - 49,999999%
Rilevati scostamenti: 50% - 75%
Elevati scostamenti: + 75%</t>
    </r>
  </si>
  <si>
    <r>
      <rPr>
        <b/>
        <sz val="9"/>
        <rFont val="Arial"/>
        <family val="2"/>
      </rPr>
      <t>ELABORAZIONE</t>
    </r>
    <r>
      <rPr>
        <sz val="9"/>
        <rFont val="Arial"/>
        <family val="2"/>
      </rPr>
      <t xml:space="preserve">
Rapporto tra nr di ritardi degli Output rilevati nello sheet "Report WBS" e nr di Output attesi alla data della rilevazione 
Campo numero</t>
    </r>
  </si>
  <si>
    <r>
      <rPr>
        <b/>
        <sz val="9"/>
        <rFont val="Arial"/>
        <family val="2"/>
      </rPr>
      <t xml:space="preserve">ELABORAZIONE
</t>
    </r>
    <r>
      <rPr>
        <sz val="9"/>
        <rFont val="Arial"/>
        <family val="2"/>
      </rPr>
      <t>Restiture la classe indicata nel menù a tendina in base alla 
"% Rispetto tempistiche Output"
Privo di scostamenti: 0%
Limitati scostamenti: 0,000001% - 24,999999%
Parziali scostamenti: 25% - 49,999999%
Rilevati scostamenti: 50% - 75%
Elevati scostamenti: + 75%</t>
    </r>
  </si>
  <si>
    <r>
      <rPr>
        <b/>
        <sz val="9"/>
        <rFont val="Arial"/>
        <family val="2"/>
      </rPr>
      <t>ELABORAZIONE</t>
    </r>
    <r>
      <rPr>
        <sz val="9"/>
        <rFont val="Arial"/>
        <family val="2"/>
      </rPr>
      <t xml:space="preserve">
Rapporto tra nr di ritardi dei Deliverable rilevati nello sheet "Report WBS" e nr di Deliverable attesi alla data della rilevazione 
Campo numero</t>
    </r>
  </si>
  <si>
    <r>
      <rPr>
        <b/>
        <sz val="9"/>
        <rFont val="Arial"/>
        <family val="2"/>
      </rPr>
      <t xml:space="preserve">ELABORAZIONE
</t>
    </r>
    <r>
      <rPr>
        <sz val="9"/>
        <rFont val="Arial"/>
        <family val="2"/>
      </rPr>
      <t>Restiture la classe indicata nel menù a tendina in base alla 
"% Rispetto tempistiche Deliverable"
Privo di scostamenti: 0%
Limitati scostamenti: 0,000001% - 24,999999%
Parziali scostamenti: 25% - 49,999999%
Rilevati scostamenti: 50% - 75%
Elevati scostamenti: + 75%</t>
    </r>
  </si>
  <si>
    <t>Fonte</t>
  </si>
  <si>
    <t>Scheda di monitoraggio</t>
  </si>
  <si>
    <t>DB progetti</t>
  </si>
  <si>
    <t>Dati di configurazione del progetto a sistema</t>
  </si>
  <si>
    <t>Dati di configurazione del progetto a sistema
(proposta + addendum)</t>
  </si>
  <si>
    <t>Inviare a Ufficio II richiesta di sviluppo di funzione aggiuntiva per monitorare  visite di monitoraggio</t>
  </si>
  <si>
    <t>Inviare a Ufficio II richiesta di sviluppo di funzione aggiuntiva per monitorare  incontri bilateriali</t>
  </si>
  <si>
    <t>Inviare a Ufficio II richiesta di sviluppo di funzione aggiuntiva per monitorare  focus group</t>
  </si>
  <si>
    <t>Formato</t>
  </si>
  <si>
    <t>GG/MM/AAAA</t>
  </si>
  <si>
    <t>numero</t>
  </si>
  <si>
    <t>verificare se la funzionalità di conversione automatica da mese ipotetico a data effettiva sia stata recepita da Ufficio II</t>
  </si>
  <si>
    <t>Inviare a Ufficio II richiesta di sviluppo di funzione aggiuntiva per monitorare  revoche e rinunce</t>
  </si>
  <si>
    <t>Verificare se la funzionalità di conversione automatica da mese ipotetico a data effettiva sia stata recepita da Ufficio II</t>
  </si>
  <si>
    <t>Per la modalità di conteggio dei ritardi si veda il Report WBS</t>
  </si>
  <si>
    <t>SIGLA</t>
  </si>
  <si>
    <t>BENEFICIARIO</t>
  </si>
  <si>
    <t>TITOLO PROGETTO</t>
  </si>
  <si>
    <t>SCOPO DEL PROGETTO</t>
  </si>
  <si>
    <t>RISULTATI ATTESI</t>
  </si>
  <si>
    <t>-</t>
  </si>
  <si>
    <t>NOAH – IL VALORE DELL'ACCOGLIENZA</t>
  </si>
  <si>
    <t>Basilicata</t>
  </si>
  <si>
    <t>PZ; MT</t>
  </si>
  <si>
    <t xml:space="preserve"> I.R.I.S 4.0 INTERVENTI E RISORSE PER L’INSERIMENTO SOCIALE DI MINORI STRANIERI NON ACCOMPAGNATI </t>
  </si>
  <si>
    <t>Sicilia</t>
  </si>
  <si>
    <t>AG</t>
  </si>
  <si>
    <t>NA</t>
  </si>
  <si>
    <t>PROG-10</t>
  </si>
  <si>
    <t>PUERI SPES</t>
  </si>
  <si>
    <t>TP</t>
  </si>
  <si>
    <t>PROG-14</t>
  </si>
  <si>
    <t>GULLIVER II - ACCOGLIENZA E SERVIZI AD ALTA SPECIALIZZAZIONE PER MSNA</t>
  </si>
  <si>
    <t>Toscana</t>
  </si>
  <si>
    <t>FI</t>
  </si>
  <si>
    <t>PROG-17</t>
  </si>
  <si>
    <t>IL FILO DI ARIANNA</t>
  </si>
  <si>
    <t>CT; SR</t>
  </si>
  <si>
    <t>PROG-18</t>
  </si>
  <si>
    <t>MEDITERRANEO</t>
  </si>
  <si>
    <t>PROG-20</t>
  </si>
  <si>
    <t>MARHABAN</t>
  </si>
  <si>
    <t>PROG-22</t>
  </si>
  <si>
    <t>ACCOGLIENZA ARCOBALENO</t>
  </si>
  <si>
    <t>PZ</t>
  </si>
  <si>
    <t>PROG-23</t>
  </si>
  <si>
    <t>AYLAN</t>
  </si>
  <si>
    <t>Molise</t>
  </si>
  <si>
    <t>CB</t>
  </si>
  <si>
    <t>PROG-24</t>
  </si>
  <si>
    <t>WELCOME</t>
  </si>
  <si>
    <t>PROG-25</t>
  </si>
  <si>
    <t>CI SONO ANCH'IO</t>
  </si>
  <si>
    <t>Abruzzo</t>
  </si>
  <si>
    <t>CH</t>
  </si>
  <si>
    <t>PROG-29</t>
  </si>
  <si>
    <t>ITER</t>
  </si>
  <si>
    <t>PROG-30</t>
  </si>
  <si>
    <t>BASAM - UN SORRISO PER IL FUTURO</t>
  </si>
  <si>
    <t>Campania</t>
  </si>
  <si>
    <t>AV</t>
  </si>
  <si>
    <t>PROG-31</t>
  </si>
  <si>
    <t xml:space="preserve">ACCOGLIENZA MSNA- PICCOLE COMUNITÀ INTEGRATE- AMPCI </t>
  </si>
  <si>
    <t>PROG-36</t>
  </si>
  <si>
    <t>SAREPTA</t>
  </si>
  <si>
    <t>Calabria</t>
  </si>
  <si>
    <t>CS</t>
  </si>
  <si>
    <t>MIGRASTAT</t>
  </si>
  <si>
    <t>Veneto</t>
  </si>
  <si>
    <t>Sportello Cittadinanza</t>
  </si>
  <si>
    <t>Inclusione finanziaria</t>
  </si>
  <si>
    <t>da avviare</t>
  </si>
  <si>
    <t>SA</t>
  </si>
  <si>
    <t>REGIONE BASILICATA</t>
  </si>
  <si>
    <t>Lazio</t>
  </si>
  <si>
    <t>Piemonte</t>
  </si>
  <si>
    <t>TO</t>
  </si>
  <si>
    <t>BO</t>
  </si>
  <si>
    <t>RM</t>
  </si>
  <si>
    <t>Umbria</t>
  </si>
  <si>
    <t>REGIONE PIEMONTE</t>
  </si>
  <si>
    <t>Valle d'Aosta</t>
  </si>
  <si>
    <t>Marche</t>
  </si>
  <si>
    <t>Liguria</t>
  </si>
  <si>
    <t>Lombardia</t>
  </si>
  <si>
    <t>GE</t>
  </si>
  <si>
    <t>Servizi innovativi di formazione linguistica 2023-2026</t>
  </si>
  <si>
    <t>Sardegna</t>
  </si>
  <si>
    <t>PROG-211</t>
  </si>
  <si>
    <t>PROG-218</t>
  </si>
  <si>
    <t>COMUNE DI FONTANIGORDA</t>
  </si>
  <si>
    <t>Puglia</t>
  </si>
  <si>
    <t>PROG-221</t>
  </si>
  <si>
    <t>AL; AT; BI; CN; NO; VCO; VC;TO</t>
  </si>
  <si>
    <t>PROG-236</t>
  </si>
  <si>
    <t>PROG-248</t>
  </si>
  <si>
    <t>PC;PR;RE;BO;RA;RN;FC;FE;MO</t>
  </si>
  <si>
    <t>PROG-259</t>
  </si>
  <si>
    <t>POTENZIAMENTO OPERATIVO PER LA GESTIONE DELLE PROCEDURE DI ASILO, INTEGRAZIONE, RIMPATRIO E SOLIDARIETA</t>
  </si>
  <si>
    <t>PROG-260</t>
  </si>
  <si>
    <t>PROG-261</t>
  </si>
  <si>
    <t>PROG-269</t>
  </si>
  <si>
    <t xml:space="preserve">Prosecuzione biennale di progetti di accoglienza per MSNA </t>
  </si>
  <si>
    <t>PROG-276</t>
  </si>
  <si>
    <t>MI</t>
  </si>
  <si>
    <t>PROG-322</t>
  </si>
  <si>
    <t>COMUNE DI ASTI</t>
  </si>
  <si>
    <t>AT</t>
  </si>
  <si>
    <t>PROG-335</t>
  </si>
  <si>
    <t>COMUNE DI MONTERODUNI</t>
  </si>
  <si>
    <t>COMUNITÀ MULTIETNICA E NUOVE PROSPETTIVE</t>
  </si>
  <si>
    <t>IS</t>
  </si>
  <si>
    <t>PROG-353</t>
  </si>
  <si>
    <t>AN ; AP ; FM; MC ; PU</t>
  </si>
  <si>
    <t>PROG-377</t>
  </si>
  <si>
    <t>no</t>
  </si>
  <si>
    <t>PROG-400</t>
  </si>
  <si>
    <t>AG; CT;ME;RG;PA;TP</t>
  </si>
  <si>
    <t>PROG-401</t>
  </si>
  <si>
    <t>FC</t>
  </si>
  <si>
    <t>PROG-407</t>
  </si>
  <si>
    <t xml:space="preserve">PROVINCIA AUTONOMA DI TRENTO </t>
  </si>
  <si>
    <t>TN</t>
  </si>
  <si>
    <t>PROG-417</t>
  </si>
  <si>
    <t>PO</t>
  </si>
  <si>
    <t>PROG-418</t>
  </si>
  <si>
    <t>W.I.S.H. - WELFARE</t>
  </si>
  <si>
    <t>NU</t>
  </si>
  <si>
    <t>PROG-419</t>
  </si>
  <si>
    <t>COMUNE DI SANTORSO</t>
  </si>
  <si>
    <t>VI</t>
  </si>
  <si>
    <t>PROG-422</t>
  </si>
  <si>
    <t>COMUNE DI MONTEMILETTO</t>
  </si>
  <si>
    <t>PROG-430</t>
  </si>
  <si>
    <t>GE;IM;LA SP;SV;</t>
  </si>
  <si>
    <t>PROG-447</t>
  </si>
  <si>
    <t>PROG-448</t>
  </si>
  <si>
    <t>C.I.S.S.A.C.A.</t>
  </si>
  <si>
    <t>SAI CHE C'E' - PERCORSI DI INSERIMENTO SOCIALE ED ECONOMICO DEI RIFUGIATI VERSO L'AUTONOMIA</t>
  </si>
  <si>
    <t>AL</t>
  </si>
  <si>
    <t>PROG-450</t>
  </si>
  <si>
    <t>ME</t>
  </si>
  <si>
    <t>PROG-451</t>
  </si>
  <si>
    <t>COMUNE DI SAN DONATO MILANESE</t>
  </si>
  <si>
    <t>PROG-456</t>
  </si>
  <si>
    <t>SARDEGNA SALUTE</t>
  </si>
  <si>
    <t xml:space="preserve">CA;NU;OR ; SS ; SU </t>
  </si>
  <si>
    <t>PROG-462</t>
  </si>
  <si>
    <t>FI; AR ;LI ; MS ; GR ; LU ; PI ; PT ; PO ; SI</t>
  </si>
  <si>
    <t>PROG-464</t>
  </si>
  <si>
    <t>PZ;MT</t>
  </si>
  <si>
    <t>PROG-465</t>
  </si>
  <si>
    <t>COMUNE DI TUSA</t>
  </si>
  <si>
    <t>PROG-493</t>
  </si>
  <si>
    <t>FARI4LAZIO</t>
  </si>
  <si>
    <t>RM;FR;LT;RI;VT</t>
  </si>
  <si>
    <t>PROG-498</t>
  </si>
  <si>
    <t>COMUNE DI PIAZZOLA SUL BRENTA</t>
  </si>
  <si>
    <t>PD</t>
  </si>
  <si>
    <t>PROG-505</t>
  </si>
  <si>
    <t>PG</t>
  </si>
  <si>
    <t>PROG-512</t>
  </si>
  <si>
    <t>SV</t>
  </si>
  <si>
    <t>PROG-567</t>
  </si>
  <si>
    <t>BA,BR,BT,FG;TA; LE</t>
  </si>
  <si>
    <t>PROG-568</t>
  </si>
  <si>
    <t>COMUNE DI ORSARA DI PUGLIA</t>
  </si>
  <si>
    <t>PI</t>
  </si>
  <si>
    <t>PROG-581</t>
  </si>
  <si>
    <t>PROG-590</t>
  </si>
  <si>
    <t>SOCIETÀ DELLA SALUTE ALTA VAL D'ELSA</t>
  </si>
  <si>
    <t>SI</t>
  </si>
  <si>
    <t>PROG-591</t>
  </si>
  <si>
    <t>COMUNE DI CALIZZANO</t>
  </si>
  <si>
    <t>AD INTEGRATIONEM</t>
  </si>
  <si>
    <t>PROG-601</t>
  </si>
  <si>
    <t>PG;TR</t>
  </si>
  <si>
    <t>PROG-603</t>
  </si>
  <si>
    <t>BN ;SA ; NA ; CE</t>
  </si>
  <si>
    <t>PROG-604</t>
  </si>
  <si>
    <t>COMUNE DI SEPINO</t>
  </si>
  <si>
    <t>PROG-611</t>
  </si>
  <si>
    <t>COMUNE DI TRAPANI</t>
  </si>
  <si>
    <t>PROG-613</t>
  </si>
  <si>
    <t>CZ, CS , KR, RC, VV</t>
  </si>
  <si>
    <t>PROG-620</t>
  </si>
  <si>
    <t>COMUNE DI CASSANO ALL'IONIO</t>
  </si>
  <si>
    <t>PROG-625</t>
  </si>
  <si>
    <t>PROVINCIA DI BARLETTA ANDRIA TRANI</t>
  </si>
  <si>
    <t>BT</t>
  </si>
  <si>
    <t>PROG-627</t>
  </si>
  <si>
    <t>COMUNE DI SAN BENEDETTO DEL TRONTO</t>
  </si>
  <si>
    <t>AP</t>
  </si>
  <si>
    <t>PROG-635</t>
  </si>
  <si>
    <t>CONSORZIO SERVIZI VAL CAVALLINA</t>
  </si>
  <si>
    <t>NAZIONALE</t>
  </si>
  <si>
    <t>PROG-640</t>
  </si>
  <si>
    <t>LE</t>
  </si>
  <si>
    <t>PROG-644</t>
  </si>
  <si>
    <t>AN</t>
  </si>
  <si>
    <t>PROG-645</t>
  </si>
  <si>
    <t>PROG-646</t>
  </si>
  <si>
    <t>COMUNE DI ARNESANO</t>
  </si>
  <si>
    <t>PROG-647</t>
  </si>
  <si>
    <t>BN</t>
  </si>
  <si>
    <t>PROG-652</t>
  </si>
  <si>
    <t>MB</t>
  </si>
  <si>
    <t>PROG-656</t>
  </si>
  <si>
    <t>COMUNE DI MONTEFREDANE</t>
  </si>
  <si>
    <t>PROG-671</t>
  </si>
  <si>
    <t>COMUNE DI BADOLATO</t>
  </si>
  <si>
    <t>CZ</t>
  </si>
  <si>
    <t>PROG-674</t>
  </si>
  <si>
    <t>SS</t>
  </si>
  <si>
    <t>PROG-675</t>
  </si>
  <si>
    <t>FE</t>
  </si>
  <si>
    <t>PROG-681</t>
  </si>
  <si>
    <t>LA PORTA ACCANTO. PERCORSI DI INCLUSIONE E AUTONOMIA DEI RIFUGIATI A VERONA.</t>
  </si>
  <si>
    <t>VR</t>
  </si>
  <si>
    <t>PROG-687</t>
  </si>
  <si>
    <t>COMUNE DI VIAREGGIO</t>
  </si>
  <si>
    <t>LU</t>
  </si>
  <si>
    <t>PROG-700</t>
  </si>
  <si>
    <t>CONSORZIO SOCIETÀ DELLA SALUTE VALLI ETRUSCHE</t>
  </si>
  <si>
    <t>LI</t>
  </si>
  <si>
    <t>PROG-708</t>
  </si>
  <si>
    <t>AZIENDA ULSS 8 BERICA</t>
  </si>
  <si>
    <t>VI ; BL ; PD ; RO ; TV ; VE ; VR</t>
  </si>
  <si>
    <t>PROG-710</t>
  </si>
  <si>
    <t>CE</t>
  </si>
  <si>
    <t>PROG-711</t>
  </si>
  <si>
    <t>COMUNE DI GRAGNANO</t>
  </si>
  <si>
    <t>RINFORZO AUTONOMIA</t>
  </si>
  <si>
    <t>PROG-727</t>
  </si>
  <si>
    <t>COMUNE DI FISCAGLIA</t>
  </si>
  <si>
    <t>PROG-733</t>
  </si>
  <si>
    <t>COMUNE DI BRACIGLIANO</t>
  </si>
  <si>
    <t>PROG-739</t>
  </si>
  <si>
    <t>PROG-740</t>
  </si>
  <si>
    <t>COMUNE DI MONTEROTONDO</t>
  </si>
  <si>
    <t>PROG-744</t>
  </si>
  <si>
    <t>COMUNE DI CALITRI</t>
  </si>
  <si>
    <t>PROG-760</t>
  </si>
  <si>
    <t>COMUNE DI OTTATI</t>
  </si>
  <si>
    <t>ALBURNI SOLIDALE</t>
  </si>
  <si>
    <t>PROG-764</t>
  </si>
  <si>
    <t>COMUNE DI EBOLI</t>
  </si>
  <si>
    <t>PROG-785</t>
  </si>
  <si>
    <t xml:space="preserve">ASST SPEDALI CIVILI DI BRESCIA </t>
  </si>
  <si>
    <t>BS ;MI;MB ; CR; CO ; LC ;LO ; MN; VA; SO</t>
  </si>
  <si>
    <t>BASILICATA</t>
  </si>
  <si>
    <t>BG</t>
  </si>
  <si>
    <t>PROG-842</t>
  </si>
  <si>
    <t>CB ;IS</t>
  </si>
  <si>
    <t>TOSCANA</t>
  </si>
  <si>
    <t xml:space="preserve">RI </t>
  </si>
  <si>
    <t>Invito ad hoc</t>
  </si>
  <si>
    <t>RA</t>
  </si>
  <si>
    <t>EMILIA-ROMAGNA</t>
  </si>
  <si>
    <t xml:space="preserve">CB </t>
  </si>
  <si>
    <t>PROG-1006</t>
  </si>
  <si>
    <t>FOR LIFE - SOCIETA' COOPERATIVA SOCIALE</t>
  </si>
  <si>
    <t>FG</t>
  </si>
  <si>
    <t>PROG-1008</t>
  </si>
  <si>
    <t>NA, AV, SA</t>
  </si>
  <si>
    <t>CR</t>
  </si>
  <si>
    <t>PA</t>
  </si>
  <si>
    <t>PROG-1106</t>
  </si>
  <si>
    <t xml:space="preserve"> - </t>
  </si>
  <si>
    <t>TOT</t>
  </si>
  <si>
    <t>Inserire</t>
  </si>
  <si>
    <t>codice avviso</t>
  </si>
  <si>
    <t>ambito tematico di intervento</t>
  </si>
  <si>
    <t>Riorganizzare ordine colonne per blocchi tematici</t>
  </si>
  <si>
    <t>dati anagrafici progetto</t>
  </si>
  <si>
    <t>dati atto di selezione</t>
  </si>
  <si>
    <t>avanzamento finanziario</t>
  </si>
  <si>
    <t>avanzamento procedurale</t>
  </si>
  <si>
    <t>recapiti</t>
  </si>
  <si>
    <t>rimodulazioni</t>
  </si>
  <si>
    <t>monitoraggio</t>
  </si>
  <si>
    <t>OBIETTIVO SPECIFICO</t>
  </si>
  <si>
    <t>LOCALIZZAZIONE TERRITORIALE: 
REGIONE</t>
  </si>
  <si>
    <t>LOCALIZZAZIONE TERRITORIALE: 
PROVINCIA</t>
  </si>
  <si>
    <t>sì</t>
  </si>
  <si>
    <t xml:space="preserve">AQ </t>
  </si>
  <si>
    <t xml:space="preserve">CH </t>
  </si>
  <si>
    <t xml:space="preserve">PE </t>
  </si>
  <si>
    <t xml:space="preserve">TE </t>
  </si>
  <si>
    <t xml:space="preserve">MT </t>
  </si>
  <si>
    <t xml:space="preserve">PZ </t>
  </si>
  <si>
    <t xml:space="preserve">CZ </t>
  </si>
  <si>
    <t xml:space="preserve">CS </t>
  </si>
  <si>
    <t xml:space="preserve">KR </t>
  </si>
  <si>
    <t xml:space="preserve">RC </t>
  </si>
  <si>
    <t xml:space="preserve">VV </t>
  </si>
  <si>
    <t xml:space="preserve">AV </t>
  </si>
  <si>
    <t xml:space="preserve">BN </t>
  </si>
  <si>
    <t xml:space="preserve">CE </t>
  </si>
  <si>
    <t xml:space="preserve">NA </t>
  </si>
  <si>
    <t xml:space="preserve">SA </t>
  </si>
  <si>
    <t xml:space="preserve">BO </t>
  </si>
  <si>
    <t xml:space="preserve">FE </t>
  </si>
  <si>
    <t xml:space="preserve">FC </t>
  </si>
  <si>
    <t xml:space="preserve">MO </t>
  </si>
  <si>
    <t xml:space="preserve">PR </t>
  </si>
  <si>
    <t xml:space="preserve">PC </t>
  </si>
  <si>
    <t xml:space="preserve">RA </t>
  </si>
  <si>
    <t xml:space="preserve">RE </t>
  </si>
  <si>
    <t xml:space="preserve">RN </t>
  </si>
  <si>
    <t xml:space="preserve">GO </t>
  </si>
  <si>
    <t xml:space="preserve">PN </t>
  </si>
  <si>
    <t xml:space="preserve">TS </t>
  </si>
  <si>
    <t xml:space="preserve">UD </t>
  </si>
  <si>
    <t xml:space="preserve">FR </t>
  </si>
  <si>
    <t xml:space="preserve">LT </t>
  </si>
  <si>
    <t xml:space="preserve">Roma </t>
  </si>
  <si>
    <t xml:space="preserve">VT </t>
  </si>
  <si>
    <t xml:space="preserve">GE </t>
  </si>
  <si>
    <t xml:space="preserve">IM </t>
  </si>
  <si>
    <t xml:space="preserve">SP </t>
  </si>
  <si>
    <t xml:space="preserve">SV </t>
  </si>
  <si>
    <t xml:space="preserve">BG </t>
  </si>
  <si>
    <t xml:space="preserve">BS </t>
  </si>
  <si>
    <t xml:space="preserve">CO </t>
  </si>
  <si>
    <t xml:space="preserve">CR </t>
  </si>
  <si>
    <t xml:space="preserve">LC </t>
  </si>
  <si>
    <t xml:space="preserve">LO </t>
  </si>
  <si>
    <t xml:space="preserve">MN </t>
  </si>
  <si>
    <t xml:space="preserve">MI </t>
  </si>
  <si>
    <t xml:space="preserve">PV </t>
  </si>
  <si>
    <t xml:space="preserve">SO </t>
  </si>
  <si>
    <t xml:space="preserve">VA </t>
  </si>
  <si>
    <t xml:space="preserve">MB </t>
  </si>
  <si>
    <t xml:space="preserve">AN </t>
  </si>
  <si>
    <t xml:space="preserve">AP </t>
  </si>
  <si>
    <t xml:space="preserve">MC </t>
  </si>
  <si>
    <t xml:space="preserve">PU </t>
  </si>
  <si>
    <t xml:space="preserve">FM </t>
  </si>
  <si>
    <t xml:space="preserve">IS </t>
  </si>
  <si>
    <t xml:space="preserve">AL </t>
  </si>
  <si>
    <t xml:space="preserve">AT </t>
  </si>
  <si>
    <t xml:space="preserve">BI </t>
  </si>
  <si>
    <t xml:space="preserve">CN </t>
  </si>
  <si>
    <t xml:space="preserve">NO </t>
  </si>
  <si>
    <t xml:space="preserve">TO </t>
  </si>
  <si>
    <t xml:space="preserve">VB </t>
  </si>
  <si>
    <t xml:space="preserve">VC </t>
  </si>
  <si>
    <t xml:space="preserve">BA </t>
  </si>
  <si>
    <t xml:space="preserve">BR </t>
  </si>
  <si>
    <t xml:space="preserve">FG </t>
  </si>
  <si>
    <t xml:space="preserve">LE </t>
  </si>
  <si>
    <t xml:space="preserve">TA </t>
  </si>
  <si>
    <t xml:space="preserve">BT </t>
  </si>
  <si>
    <t xml:space="preserve">CA </t>
  </si>
  <si>
    <t xml:space="preserve">NU </t>
  </si>
  <si>
    <t xml:space="preserve">OR </t>
  </si>
  <si>
    <t xml:space="preserve">SS </t>
  </si>
  <si>
    <t xml:space="preserve">CI </t>
  </si>
  <si>
    <t xml:space="preserve">VS </t>
  </si>
  <si>
    <t xml:space="preserve">OG </t>
  </si>
  <si>
    <t xml:space="preserve">OT </t>
  </si>
  <si>
    <t xml:space="preserve">AG </t>
  </si>
  <si>
    <t xml:space="preserve">CL </t>
  </si>
  <si>
    <t xml:space="preserve">CT </t>
  </si>
  <si>
    <t xml:space="preserve">EN </t>
  </si>
  <si>
    <t xml:space="preserve">ME </t>
  </si>
  <si>
    <t xml:space="preserve">PA </t>
  </si>
  <si>
    <t xml:space="preserve">RG </t>
  </si>
  <si>
    <t xml:space="preserve">SR </t>
  </si>
  <si>
    <t xml:space="preserve">TP </t>
  </si>
  <si>
    <t xml:space="preserve">AR </t>
  </si>
  <si>
    <t xml:space="preserve">FI </t>
  </si>
  <si>
    <t xml:space="preserve">GR </t>
  </si>
  <si>
    <t xml:space="preserve">LI </t>
  </si>
  <si>
    <t xml:space="preserve">LU </t>
  </si>
  <si>
    <t xml:space="preserve">MS </t>
  </si>
  <si>
    <t xml:space="preserve">PI </t>
  </si>
  <si>
    <t xml:space="preserve">PT </t>
  </si>
  <si>
    <t xml:space="preserve">PO </t>
  </si>
  <si>
    <t xml:space="preserve">SI </t>
  </si>
  <si>
    <t xml:space="preserve">BZ </t>
  </si>
  <si>
    <t xml:space="preserve">TN </t>
  </si>
  <si>
    <t xml:space="preserve">PG </t>
  </si>
  <si>
    <t xml:space="preserve">TR </t>
  </si>
  <si>
    <t xml:space="preserve">AO </t>
  </si>
  <si>
    <t xml:space="preserve">BL </t>
  </si>
  <si>
    <t xml:space="preserve">PD </t>
  </si>
  <si>
    <t xml:space="preserve">RO </t>
  </si>
  <si>
    <t xml:space="preserve">TV </t>
  </si>
  <si>
    <t xml:space="preserve">VE </t>
  </si>
  <si>
    <t xml:space="preserve">VR </t>
  </si>
  <si>
    <t xml:space="preserve">VI </t>
  </si>
  <si>
    <t>OS</t>
  </si>
  <si>
    <t>Complementary pathways</t>
  </si>
  <si>
    <t>Supporto prefetture</t>
  </si>
  <si>
    <t>PROGRAMMA NAZIONALE FAMI 2021-2027 - INTERVENTI PIANIFICATI e DOTAZIONE FINANZIARIA</t>
  </si>
  <si>
    <t xml:space="preserve"> INTERVENTI ATTIVATI</t>
  </si>
  <si>
    <t>rev. 24/04/2024</t>
  </si>
  <si>
    <t>lett.</t>
  </si>
  <si>
    <t xml:space="preserve">Intervento  </t>
  </si>
  <si>
    <t>Titolare</t>
  </si>
  <si>
    <t>budget richiesto</t>
  </si>
  <si>
    <t>Budget</t>
  </si>
  <si>
    <t>TOT. OS</t>
  </si>
  <si>
    <t>% OS</t>
  </si>
  <si>
    <t>Sostegno operativo (sì /no)</t>
  </si>
  <si>
    <t>budget Sostegno operativo (quota CE)</t>
  </si>
  <si>
    <t>Codice di spesa (Allegato VI reg. 2021/1147)</t>
  </si>
  <si>
    <t>TOT. indicato nel PN v.2.2 del 2023 
(erroneamente calcolato da SFC)</t>
  </si>
  <si>
    <t>Totale budget OS</t>
  </si>
  <si>
    <t>Progetto / avviso</t>
  </si>
  <si>
    <t>Denominazione</t>
  </si>
  <si>
    <t xml:space="preserve">Data adozione </t>
  </si>
  <si>
    <t>%</t>
  </si>
  <si>
    <t>CLASSIFICAZIONE</t>
  </si>
  <si>
    <t>budget</t>
  </si>
  <si>
    <t xml:space="preserve">NOTE </t>
  </si>
  <si>
    <t>OS 1 ASILO</t>
  </si>
  <si>
    <t>a</t>
  </si>
  <si>
    <r>
      <rPr>
        <b/>
        <sz val="13"/>
        <color theme="1"/>
        <rFont val="Calibri"/>
        <family val="2"/>
        <scheme val="minor"/>
      </rPr>
      <t>Servizi informativi</t>
    </r>
    <r>
      <rPr>
        <sz val="13"/>
        <color theme="1"/>
        <rFont val="Calibri"/>
        <family val="2"/>
        <scheme val="minor"/>
      </rPr>
      <t xml:space="preserve"> per richiedenti e titolari </t>
    </r>
  </si>
  <si>
    <t>Min. Interno - Dir. Servizi</t>
  </si>
  <si>
    <t xml:space="preserve">003 Attuazione dell’acquis dell’Unione </t>
  </si>
  <si>
    <r>
      <t xml:space="preserve">- </t>
    </r>
    <r>
      <rPr>
        <b/>
        <sz val="13"/>
        <color theme="1"/>
        <rFont val="Calibri"/>
        <family val="2"/>
        <scheme val="minor"/>
      </rPr>
      <t>Formazione operatori per informativa migranti</t>
    </r>
    <r>
      <rPr>
        <sz val="13"/>
        <color theme="1"/>
        <rFont val="Calibri"/>
        <family val="2"/>
        <scheme val="minor"/>
      </rPr>
      <t xml:space="preserve">:  1.250 operatori formati (1,25M€), 
- </t>
    </r>
    <r>
      <rPr>
        <b/>
        <sz val="13"/>
        <color theme="1"/>
        <rFont val="Calibri"/>
        <family val="2"/>
        <scheme val="minor"/>
      </rPr>
      <t>Attivazione di servizi informativi</t>
    </r>
    <r>
      <rPr>
        <sz val="13"/>
        <color theme="1"/>
        <rFont val="Calibri"/>
        <family val="2"/>
        <scheme val="minor"/>
      </rPr>
      <t>: numero verde, one stop shop, 20 sportelli informativi  (2,25M€)</t>
    </r>
  </si>
  <si>
    <r>
      <t xml:space="preserve">- </t>
    </r>
    <r>
      <rPr>
        <b/>
        <sz val="12"/>
        <color theme="1"/>
        <rFont val="Calibri"/>
        <family val="2"/>
        <scheme val="minor"/>
      </rPr>
      <t>Formazione operatori per informativa migranti</t>
    </r>
    <r>
      <rPr>
        <sz val="12"/>
        <color theme="1"/>
        <rFont val="Calibri"/>
        <family val="2"/>
        <scheme val="minor"/>
      </rPr>
      <t xml:space="preserve">:  1.250 operatori formati (1,25M€), 
- </t>
    </r>
    <r>
      <rPr>
        <b/>
        <sz val="12"/>
        <color theme="1"/>
        <rFont val="Calibri"/>
        <family val="2"/>
        <scheme val="minor"/>
      </rPr>
      <t>Attivazione di servizi informativi</t>
    </r>
    <r>
      <rPr>
        <sz val="12"/>
        <color theme="1"/>
        <rFont val="Calibri"/>
        <family val="2"/>
        <scheme val="minor"/>
      </rPr>
      <t>: numero verde, one stop shop, 20 sportelli informativi  (2,25M€)</t>
    </r>
  </si>
  <si>
    <t>b</t>
  </si>
  <si>
    <r>
      <rPr>
        <b/>
        <sz val="13"/>
        <color theme="1"/>
        <rFont val="Calibri"/>
        <family val="2"/>
        <scheme val="minor"/>
      </rPr>
      <t xml:space="preserve">Potenziamento delle strutture dalla PS </t>
    </r>
    <r>
      <rPr>
        <sz val="13"/>
        <color theme="1"/>
        <rFont val="Calibri"/>
        <family val="2"/>
        <scheme val="minor"/>
      </rPr>
      <t>collegate al sistema nazionale di protezione dei richiedenti asilo</t>
    </r>
  </si>
  <si>
    <t>Min. Interno - Polizia di Stato</t>
  </si>
  <si>
    <t xml:space="preserve">007 Sostegno operativo </t>
  </si>
  <si>
    <r>
      <t xml:space="preserve">Interventi di rafforzamento strutturale e a supporto dell'organico (75M€): 
- </t>
    </r>
    <r>
      <rPr>
        <b/>
        <sz val="13"/>
        <color theme="1"/>
        <rFont val="Calibri"/>
        <family val="2"/>
        <scheme val="minor"/>
      </rPr>
      <t>personale aggiuntivo</t>
    </r>
    <r>
      <rPr>
        <sz val="13"/>
        <color theme="1"/>
        <rFont val="Calibri"/>
        <family val="2"/>
        <scheme val="minor"/>
      </rPr>
      <t xml:space="preserve">: 250 RU c/o Uffici immigrazione da impegnare nelle procedure connesse alla protezione internazionale (operatori specializzati, mediatori, etc)
- </t>
    </r>
    <r>
      <rPr>
        <b/>
        <sz val="13"/>
        <color theme="1"/>
        <rFont val="Calibri"/>
        <family val="2"/>
        <scheme val="minor"/>
      </rPr>
      <t>acquisto attrezzature</t>
    </r>
  </si>
  <si>
    <t>prog.</t>
  </si>
  <si>
    <t>MED.E.A. -Mediazione culturale E Ausilio agli Uffici Immigrazione</t>
  </si>
  <si>
    <t>Progetti del Ministero dell'Interno</t>
  </si>
  <si>
    <r>
      <t xml:space="preserve">Interventi di rafforzamento strutturale e a supporto dell'organico (75M€): 
- </t>
    </r>
    <r>
      <rPr>
        <b/>
        <sz val="12"/>
        <color theme="1"/>
        <rFont val="Calibri"/>
        <family val="2"/>
        <scheme val="minor"/>
      </rPr>
      <t>personale aggiuntivo</t>
    </r>
    <r>
      <rPr>
        <sz val="12"/>
        <color theme="1"/>
        <rFont val="Calibri"/>
        <family val="2"/>
        <scheme val="minor"/>
      </rPr>
      <t xml:space="preserve">: 250 RU c/o Uffici immigrazione da impegnare nelle procedure connesse alla protezione internazionale (operatori specializzati, mediatori, etc)
- </t>
    </r>
    <r>
      <rPr>
        <b/>
        <sz val="12"/>
        <color theme="1"/>
        <rFont val="Calibri"/>
        <family val="2"/>
        <scheme val="minor"/>
      </rPr>
      <t>acquisto attrezzature</t>
    </r>
  </si>
  <si>
    <t>c</t>
  </si>
  <si>
    <r>
      <t xml:space="preserve">Miglioramento della </t>
    </r>
    <r>
      <rPr>
        <i/>
        <sz val="13"/>
        <color theme="1"/>
        <rFont val="Calibri"/>
        <family val="2"/>
        <scheme val="minor"/>
      </rPr>
      <t xml:space="preserve">performance </t>
    </r>
    <r>
      <rPr>
        <sz val="13"/>
        <color theme="1"/>
        <rFont val="Calibri"/>
        <family val="2"/>
        <scheme val="minor"/>
      </rPr>
      <t xml:space="preserve">della </t>
    </r>
    <r>
      <rPr>
        <b/>
        <sz val="13"/>
        <color theme="1"/>
        <rFont val="Calibri"/>
        <family val="2"/>
        <scheme val="minor"/>
      </rPr>
      <t xml:space="preserve">Commissione Nazionale Asilo </t>
    </r>
    <r>
      <rPr>
        <sz val="13"/>
        <color theme="1"/>
        <rFont val="Calibri"/>
        <family val="2"/>
        <scheme val="minor"/>
      </rPr>
      <t xml:space="preserve">e della Commissioni Territoriali </t>
    </r>
  </si>
  <si>
    <t>Min. Interno - CNA</t>
  </si>
  <si>
    <t xml:space="preserve">002 Procedure di asilo </t>
  </si>
  <si>
    <r>
      <t xml:space="preserve">- </t>
    </r>
    <r>
      <rPr>
        <b/>
        <sz val="13"/>
        <color theme="1"/>
        <rFont val="Calibri"/>
        <family val="2"/>
        <scheme val="minor"/>
      </rPr>
      <t>personale aggiuntivo</t>
    </r>
    <r>
      <rPr>
        <sz val="13"/>
        <color theme="1"/>
        <rFont val="Calibri"/>
        <family val="2"/>
        <scheme val="minor"/>
      </rPr>
      <t xml:space="preserve">: 70 RU (18,5M€)
- </t>
    </r>
    <r>
      <rPr>
        <b/>
        <sz val="13"/>
        <color theme="1"/>
        <rFont val="Calibri"/>
        <family val="2"/>
        <scheme val="minor"/>
      </rPr>
      <t xml:space="preserve">formazione interna </t>
    </r>
    <r>
      <rPr>
        <sz val="13"/>
        <color theme="1"/>
        <rFont val="Calibri"/>
        <family val="2"/>
        <scheme val="minor"/>
      </rPr>
      <t xml:space="preserve">per 300 operatori e sostegno ai case worker (3,2M€)
- </t>
    </r>
    <r>
      <rPr>
        <b/>
        <sz val="13"/>
        <color theme="1"/>
        <rFont val="Calibri"/>
        <family val="2"/>
        <scheme val="minor"/>
      </rPr>
      <t xml:space="preserve">digitalizzazione procedure </t>
    </r>
    <r>
      <rPr>
        <sz val="13"/>
        <color theme="1"/>
        <rFont val="Calibri"/>
        <family val="2"/>
        <scheme val="minor"/>
      </rPr>
      <t>e attivazione strumentazione (5M€)</t>
    </r>
  </si>
  <si>
    <t>CNA</t>
  </si>
  <si>
    <t>Potenziamento Operativo (incremento personale)</t>
  </si>
  <si>
    <r>
      <t xml:space="preserve">- </t>
    </r>
    <r>
      <rPr>
        <b/>
        <sz val="12"/>
        <color theme="1"/>
        <rFont val="Calibri"/>
        <family val="2"/>
        <scheme val="minor"/>
      </rPr>
      <t>personale aggiuntivo</t>
    </r>
    <r>
      <rPr>
        <sz val="12"/>
        <color theme="1"/>
        <rFont val="Calibri"/>
        <family val="2"/>
        <scheme val="minor"/>
      </rPr>
      <t xml:space="preserve">: 70 RU (18,5M€)
- </t>
    </r>
    <r>
      <rPr>
        <b/>
        <sz val="12"/>
        <color theme="1"/>
        <rFont val="Calibri"/>
        <family val="2"/>
        <scheme val="minor"/>
      </rPr>
      <t xml:space="preserve">formazione interna </t>
    </r>
    <r>
      <rPr>
        <sz val="12"/>
        <color theme="1"/>
        <rFont val="Calibri"/>
        <family val="2"/>
        <scheme val="minor"/>
      </rPr>
      <t xml:space="preserve">per 300 operatori e sostegno ai case worker (3,2M€)
- </t>
    </r>
    <r>
      <rPr>
        <b/>
        <sz val="12"/>
        <color theme="1"/>
        <rFont val="Calibri"/>
        <family val="2"/>
        <scheme val="minor"/>
      </rPr>
      <t xml:space="preserve">digitalizzazione procedure </t>
    </r>
    <r>
      <rPr>
        <sz val="12"/>
        <color theme="1"/>
        <rFont val="Calibri"/>
        <family val="2"/>
        <scheme val="minor"/>
      </rPr>
      <t>e attivazione strumentazione (5M€)</t>
    </r>
  </si>
  <si>
    <t>d</t>
  </si>
  <si>
    <r>
      <t xml:space="preserve">Incremento della capacità di primissima accoglienza dei fenomeni legati al </t>
    </r>
    <r>
      <rPr>
        <b/>
        <sz val="13"/>
        <color theme="1"/>
        <rFont val="Calibri"/>
        <family val="2"/>
        <scheme val="minor"/>
      </rPr>
      <t xml:space="preserve">traffico di esseri umani </t>
    </r>
  </si>
  <si>
    <t xml:space="preserve">PCDM - Dipartimento Pari Opportunità </t>
  </si>
  <si>
    <t xml:space="preserve">005 Persone con esigenze di accoglienza e procedurali particolari </t>
  </si>
  <si>
    <t xml:space="preserve">sistema di accoglienza per persone vulnerabili potenziali vittime di tratta </t>
  </si>
  <si>
    <t>da pervenire</t>
  </si>
  <si>
    <t>da definire</t>
  </si>
  <si>
    <t>Progetti di altre Amministrazioni centrali</t>
  </si>
  <si>
    <r>
      <t>Potenziamento dei servizi erogati sull'asse casa e integrazione socio-economica a favore di titolari di protezione internazionale
-</t>
    </r>
    <r>
      <rPr>
        <b/>
        <sz val="13"/>
        <color rgb="FF000000"/>
        <rFont val="Calibri"/>
        <family val="2"/>
        <scheme val="minor"/>
      </rPr>
      <t xml:space="preserve"> target vulnerabili assistiti</t>
    </r>
    <r>
      <rPr>
        <sz val="13"/>
        <color rgb="FF000000"/>
        <rFont val="Calibri"/>
        <family val="2"/>
        <scheme val="minor"/>
      </rPr>
      <t xml:space="preserve">: 2.100  (38M€)
- prsone </t>
    </r>
    <r>
      <rPr>
        <b/>
        <sz val="13"/>
        <color rgb="FF000000"/>
        <rFont val="Calibri"/>
        <family val="2"/>
        <scheme val="minor"/>
      </rPr>
      <t xml:space="preserve">collocate in strutture </t>
    </r>
    <r>
      <rPr>
        <sz val="13"/>
        <color rgb="FF000000"/>
        <rFont val="Calibri"/>
        <family val="2"/>
        <scheme val="minor"/>
      </rPr>
      <t xml:space="preserve">dedicate alle vittime o potenziali vittime di tratta: 100 
- </t>
    </r>
    <r>
      <rPr>
        <b/>
        <sz val="13"/>
        <color rgb="FF000000"/>
        <rFont val="Calibri"/>
        <family val="2"/>
        <scheme val="minor"/>
      </rPr>
      <t>formazione operatori</t>
    </r>
    <r>
      <rPr>
        <sz val="13"/>
        <color rgb="FF000000"/>
        <rFont val="Calibri"/>
        <family val="2"/>
        <scheme val="minor"/>
      </rPr>
      <t>: 3360 (2M€)</t>
    </r>
  </si>
  <si>
    <t>Formazione operatori tratta</t>
  </si>
  <si>
    <r>
      <t>Potenziamento dei servizi erogati sull'asse casa e integrazione socio-economica a favore di titolari di protezione internazionale
-</t>
    </r>
    <r>
      <rPr>
        <b/>
        <sz val="12"/>
        <color rgb="FF000000"/>
        <rFont val="Calibri"/>
        <family val="2"/>
        <scheme val="minor"/>
      </rPr>
      <t xml:space="preserve"> target vulnerabili assistiti</t>
    </r>
    <r>
      <rPr>
        <sz val="12"/>
        <color rgb="FF000000"/>
        <rFont val="Calibri"/>
        <family val="2"/>
        <scheme val="minor"/>
      </rPr>
      <t xml:space="preserve">: 2.100  (38M€)
- prsone </t>
    </r>
    <r>
      <rPr>
        <b/>
        <sz val="12"/>
        <color rgb="FF000000"/>
        <rFont val="Calibri"/>
        <family val="2"/>
        <scheme val="minor"/>
      </rPr>
      <t xml:space="preserve">collocate in strutture </t>
    </r>
    <r>
      <rPr>
        <sz val="12"/>
        <color rgb="FF000000"/>
        <rFont val="Calibri"/>
        <family val="2"/>
        <scheme val="minor"/>
      </rPr>
      <t xml:space="preserve">dedicate alle vittime o potenziali vittime di tratta: 100 
- </t>
    </r>
    <r>
      <rPr>
        <b/>
        <sz val="12"/>
        <color rgb="FF000000"/>
        <rFont val="Calibri"/>
        <family val="2"/>
        <scheme val="minor"/>
      </rPr>
      <t>formazione operatori</t>
    </r>
    <r>
      <rPr>
        <sz val="12"/>
        <color rgb="FF000000"/>
        <rFont val="Calibri"/>
        <family val="2"/>
        <scheme val="minor"/>
      </rPr>
      <t>: 3360 (2M€)</t>
    </r>
  </si>
  <si>
    <t>e</t>
  </si>
  <si>
    <r>
      <t xml:space="preserve">Implementazione della presa in carico delle vulnerabilità in accoglienza da parte dei </t>
    </r>
    <r>
      <rPr>
        <b/>
        <sz val="13"/>
        <color theme="1"/>
        <rFont val="Calibri"/>
        <family val="2"/>
        <scheme val="minor"/>
      </rPr>
      <t xml:space="preserve">servizi sanitari </t>
    </r>
    <r>
      <rPr>
        <sz val="13"/>
        <color theme="1"/>
        <rFont val="Calibri"/>
        <family val="2"/>
        <scheme val="minor"/>
      </rPr>
      <t xml:space="preserve">sul territorio </t>
    </r>
  </si>
  <si>
    <t>Min. Interno - Dir. Politiche</t>
  </si>
  <si>
    <r>
      <t xml:space="preserve"> - attività di </t>
    </r>
    <r>
      <rPr>
        <b/>
        <sz val="13"/>
        <rFont val="Calibri"/>
        <family val="2"/>
        <scheme val="minor"/>
      </rPr>
      <t xml:space="preserve">presa in carico </t>
    </r>
    <r>
      <rPr>
        <sz val="13"/>
        <rFont val="Calibri"/>
        <family val="2"/>
        <scheme val="minor"/>
      </rPr>
      <t xml:space="preserve">per </t>
    </r>
    <r>
      <rPr>
        <b/>
        <sz val="13"/>
        <rFont val="Calibri"/>
        <family val="2"/>
        <scheme val="minor"/>
      </rPr>
      <t>target vulnerabili</t>
    </r>
    <r>
      <rPr>
        <sz val="13"/>
        <rFont val="Calibri"/>
        <family val="2"/>
        <scheme val="minor"/>
      </rPr>
      <t xml:space="preserve">: n.14.000, (39,25M€)
-  </t>
    </r>
    <r>
      <rPr>
        <b/>
        <sz val="13"/>
        <rFont val="Calibri"/>
        <family val="2"/>
        <scheme val="minor"/>
      </rPr>
      <t>formazione operatori</t>
    </r>
    <r>
      <rPr>
        <sz val="13"/>
        <rFont val="Calibri"/>
        <family val="2"/>
        <scheme val="minor"/>
      </rPr>
      <t xml:space="preserve">: n.400
- </t>
    </r>
    <r>
      <rPr>
        <b/>
        <sz val="13"/>
        <rFont val="Calibri"/>
        <family val="2"/>
        <scheme val="minor"/>
      </rPr>
      <t xml:space="preserve">formazione operatori </t>
    </r>
    <r>
      <rPr>
        <sz val="13"/>
        <rFont val="Calibri"/>
        <family val="2"/>
        <scheme val="minor"/>
      </rPr>
      <t xml:space="preserve">per applicazione del metodo olistico per determinazione della minore età: n.126 (750k€)
- </t>
    </r>
    <r>
      <rPr>
        <b/>
        <sz val="13"/>
        <rFont val="Calibri"/>
        <family val="2"/>
        <scheme val="minor"/>
      </rPr>
      <t xml:space="preserve">Protocollo nazionale </t>
    </r>
    <r>
      <rPr>
        <sz val="13"/>
        <rFont val="Calibri"/>
        <family val="2"/>
        <scheme val="minor"/>
      </rPr>
      <t xml:space="preserve">per la presa in carico delle vulnerabilità e raccordo tra sistema di accoglienza e SSN; </t>
    </r>
  </si>
  <si>
    <t xml:space="preserve">Min. Interno - Dir. Politiche </t>
  </si>
  <si>
    <t>Piani regionali salute</t>
  </si>
  <si>
    <t>Avvisi pubblici dell'Autorità di Gestione</t>
  </si>
  <si>
    <r>
      <t xml:space="preserve"> - attività di </t>
    </r>
    <r>
      <rPr>
        <b/>
        <sz val="12"/>
        <rFont val="Calibri"/>
        <family val="2"/>
        <scheme val="minor"/>
      </rPr>
      <t xml:space="preserve">presa in carico </t>
    </r>
    <r>
      <rPr>
        <sz val="12"/>
        <rFont val="Calibri"/>
        <family val="2"/>
        <scheme val="minor"/>
      </rPr>
      <t xml:space="preserve">per </t>
    </r>
    <r>
      <rPr>
        <b/>
        <sz val="12"/>
        <rFont val="Calibri"/>
        <family val="2"/>
        <scheme val="minor"/>
      </rPr>
      <t>target vulnerabili</t>
    </r>
    <r>
      <rPr>
        <sz val="12"/>
        <rFont val="Calibri"/>
        <family val="2"/>
        <scheme val="minor"/>
      </rPr>
      <t xml:space="preserve">: n.14.000, (39,25M€)
-  </t>
    </r>
    <r>
      <rPr>
        <b/>
        <sz val="12"/>
        <rFont val="Calibri"/>
        <family val="2"/>
        <scheme val="minor"/>
      </rPr>
      <t>formazione operatori</t>
    </r>
    <r>
      <rPr>
        <sz val="12"/>
        <rFont val="Calibri"/>
        <family val="2"/>
        <scheme val="minor"/>
      </rPr>
      <t xml:space="preserve">: n.400
- </t>
    </r>
    <r>
      <rPr>
        <b/>
        <sz val="12"/>
        <rFont val="Calibri"/>
        <family val="2"/>
        <scheme val="minor"/>
      </rPr>
      <t xml:space="preserve">formazione operatori </t>
    </r>
    <r>
      <rPr>
        <sz val="12"/>
        <rFont val="Calibri"/>
        <family val="2"/>
        <scheme val="minor"/>
      </rPr>
      <t xml:space="preserve">per applicazione del metodo olistico per determinazione della minore età: n.126 (750k€)
- </t>
    </r>
    <r>
      <rPr>
        <b/>
        <sz val="12"/>
        <rFont val="Calibri"/>
        <family val="2"/>
        <scheme val="minor"/>
      </rPr>
      <t xml:space="preserve">Protocollo nazionale </t>
    </r>
    <r>
      <rPr>
        <sz val="12"/>
        <rFont val="Calibri"/>
        <family val="2"/>
        <scheme val="minor"/>
      </rPr>
      <t xml:space="preserve">per la presa in carico delle vulnerabilità e raccordo tra sistema di accoglienza e SSN; </t>
    </r>
  </si>
  <si>
    <t>INMP</t>
  </si>
  <si>
    <t>Progetto per identificazione precoce e presa in carico</t>
  </si>
  <si>
    <t>f</t>
  </si>
  <si>
    <r>
      <t xml:space="preserve">Promozione </t>
    </r>
    <r>
      <rPr>
        <b/>
        <sz val="13"/>
        <color theme="1"/>
        <rFont val="Calibri"/>
        <family val="2"/>
        <scheme val="minor"/>
      </rPr>
      <t>dell’autonomia</t>
    </r>
    <r>
      <rPr>
        <sz val="13"/>
        <color theme="1"/>
        <rFont val="Calibri"/>
        <family val="2"/>
        <scheme val="minor"/>
      </rPr>
      <t xml:space="preserve"> sociale ed economica dei rifugiati </t>
    </r>
  </si>
  <si>
    <t>Min. Interno - Dir. Politiche 
(in collaborazione con Servizio centrale)</t>
  </si>
  <si>
    <r>
      <t xml:space="preserve"> servizi di </t>
    </r>
    <r>
      <rPr>
        <b/>
        <sz val="13"/>
        <color theme="1"/>
        <rFont val="Calibri"/>
        <family val="2"/>
        <scheme val="minor"/>
      </rPr>
      <t>supporto all'autonomia</t>
    </r>
    <r>
      <rPr>
        <sz val="13"/>
        <color theme="1"/>
        <rFont val="Calibri"/>
        <family val="2"/>
        <scheme val="minor"/>
      </rPr>
      <t xml:space="preserve"> per titolari di protezione internazionale usciti da circuito di accoglienza: n.39.000 (80M€)</t>
    </r>
  </si>
  <si>
    <t>Autonomia titolari di protezione</t>
  </si>
  <si>
    <r>
      <t xml:space="preserve"> servizi di </t>
    </r>
    <r>
      <rPr>
        <b/>
        <sz val="12"/>
        <color theme="1"/>
        <rFont val="Calibri"/>
        <family val="2"/>
        <scheme val="minor"/>
      </rPr>
      <t>supporto all'autonomia</t>
    </r>
    <r>
      <rPr>
        <sz val="12"/>
        <color theme="1"/>
        <rFont val="Calibri"/>
        <family val="2"/>
        <scheme val="minor"/>
      </rPr>
      <t xml:space="preserve"> per titolari di protezione internazionale usciti da circuito di accoglienza: n.39.000 (80M€)</t>
    </r>
  </si>
  <si>
    <t>g</t>
  </si>
  <si>
    <r>
      <rPr>
        <b/>
        <sz val="13"/>
        <color theme="1"/>
        <rFont val="Calibri"/>
        <family val="2"/>
        <scheme val="minor"/>
      </rPr>
      <t xml:space="preserve">Potenziamento delle strutture </t>
    </r>
    <r>
      <rPr>
        <sz val="13"/>
        <color theme="1"/>
        <rFont val="Calibri"/>
        <family val="2"/>
        <scheme val="minor"/>
      </rPr>
      <t>del DLCI preposte alla gestione del Sistema Nazionale di Accoglienza e Protezione</t>
    </r>
  </si>
  <si>
    <r>
      <rPr>
        <b/>
        <sz val="13"/>
        <rFont val="Calibri"/>
        <family val="2"/>
        <scheme val="minor"/>
      </rPr>
      <t xml:space="preserve">Incremento personale </t>
    </r>
    <r>
      <rPr>
        <sz val="13"/>
        <rFont val="Calibri"/>
        <family val="2"/>
        <scheme val="minor"/>
      </rPr>
      <t>in carico presso diversi uffici della Direzione Centrale servizi
- 10 RU Ufficio Dublino (3M€)
- 4 RU per Ufficio Centri accoglienza, identificazione e monitoraggio (1,2M€)
- 6 RU per Ufficio MSNA e asilo (1,8M€)</t>
    </r>
  </si>
  <si>
    <t>Direzione Servizi Civili</t>
  </si>
  <si>
    <t>Potenziamento Operativo (incremento personale Direzione)</t>
  </si>
  <si>
    <r>
      <rPr>
        <b/>
        <sz val="12"/>
        <rFont val="Calibri"/>
        <family val="2"/>
        <scheme val="minor"/>
      </rPr>
      <t xml:space="preserve">Incremento personale </t>
    </r>
    <r>
      <rPr>
        <sz val="12"/>
        <rFont val="Calibri"/>
        <family val="2"/>
        <scheme val="minor"/>
      </rPr>
      <t>in carico presso diversi uffici della Direzione Centrale servizi
- 10 RU Ufficio Dublino (3M€)
- 4 RU per Ufficio Centri accoglienza, identificazione e monitoraggio (1,2M€)
- 6 RU per Ufficio MSNA e asilo (1,8M€)</t>
    </r>
  </si>
  <si>
    <t>h.1</t>
  </si>
  <si>
    <r>
      <t xml:space="preserve">Potenziamento dei servizi a favore dei MSNA al </t>
    </r>
    <r>
      <rPr>
        <b/>
        <sz val="13"/>
        <color theme="1"/>
        <rFont val="Calibri"/>
        <family val="2"/>
        <scheme val="minor"/>
      </rPr>
      <t>primissimo arrivo</t>
    </r>
  </si>
  <si>
    <t xml:space="preserve">004 Minori migranti </t>
  </si>
  <si>
    <r>
      <t xml:space="preserve">- </t>
    </r>
    <r>
      <rPr>
        <b/>
        <sz val="13"/>
        <color theme="1"/>
        <rFont val="Calibri"/>
        <family val="2"/>
        <scheme val="minor"/>
      </rPr>
      <t xml:space="preserve">1000 posti per primissima accoglienza MSNA </t>
    </r>
    <r>
      <rPr>
        <sz val="13"/>
        <color theme="1"/>
        <rFont val="Calibri"/>
        <family val="2"/>
        <scheme val="minor"/>
      </rPr>
      <t>+ 5 anni (100M€)</t>
    </r>
  </si>
  <si>
    <t>Potenziamento dei servizi a favore dei MSNA (750 posti)</t>
  </si>
  <si>
    <r>
      <t xml:space="preserve">- </t>
    </r>
    <r>
      <rPr>
        <b/>
        <sz val="12"/>
        <color theme="1"/>
        <rFont val="Calibri"/>
        <family val="2"/>
        <scheme val="minor"/>
      </rPr>
      <t xml:space="preserve">1000 posti per primissima accoglienza MSNA </t>
    </r>
    <r>
      <rPr>
        <sz val="12"/>
        <color theme="1"/>
        <rFont val="Calibri"/>
        <family val="2"/>
        <scheme val="minor"/>
      </rPr>
      <t>+ 5 anni (100M€)</t>
    </r>
  </si>
  <si>
    <t>Potenziamento dei servizi a favore dei MSNA (250 posti)</t>
  </si>
  <si>
    <t>h.2</t>
  </si>
  <si>
    <r>
      <rPr>
        <b/>
        <sz val="13"/>
        <color theme="1"/>
        <rFont val="Calibri"/>
        <family val="2"/>
        <scheme val="minor"/>
      </rPr>
      <t xml:space="preserve">Incremento della capacità recettiva </t>
    </r>
    <r>
      <rPr>
        <sz val="13"/>
        <color theme="1"/>
        <rFont val="Calibri"/>
        <family val="2"/>
        <scheme val="minor"/>
      </rPr>
      <t>del sistema di protezione per la categoria MSNA</t>
    </r>
  </si>
  <si>
    <r>
      <t xml:space="preserve">- Prosecuzione biennale di 96 progetti di </t>
    </r>
    <r>
      <rPr>
        <b/>
        <sz val="13"/>
        <color theme="1"/>
        <rFont val="Calibri"/>
        <family val="2"/>
        <scheme val="minor"/>
      </rPr>
      <t>accoglienza per MSNA f</t>
    </r>
    <r>
      <rPr>
        <sz val="13"/>
        <color theme="1"/>
        <rFont val="Calibri"/>
        <family val="2"/>
        <scheme val="minor"/>
      </rPr>
      <t>inanziati da FAMI 2014-2020: 1532 posti  per 2 anni, (68M€)</t>
    </r>
  </si>
  <si>
    <r>
      <t xml:space="preserve">- Prosecuzione biennale di 96 progetti di </t>
    </r>
    <r>
      <rPr>
        <b/>
        <sz val="12"/>
        <color theme="1"/>
        <rFont val="Calibri"/>
        <family val="2"/>
        <scheme val="minor"/>
      </rPr>
      <t>accoglienza per MSNA f</t>
    </r>
    <r>
      <rPr>
        <sz val="12"/>
        <color theme="1"/>
        <rFont val="Calibri"/>
        <family val="2"/>
        <scheme val="minor"/>
      </rPr>
      <t>inanziati da FAMI 2014-2020: 1532 posti  per 2 anni, (68M€)</t>
    </r>
  </si>
  <si>
    <t>i</t>
  </si>
  <si>
    <r>
      <t xml:space="preserve">Potenziamento delle procedure e delle strutture legate al </t>
    </r>
    <r>
      <rPr>
        <b/>
        <sz val="13"/>
        <color theme="1"/>
        <rFont val="Calibri"/>
        <family val="2"/>
        <scheme val="minor"/>
      </rPr>
      <t xml:space="preserve">reinsediamento e alle ammissioni umanitarie </t>
    </r>
  </si>
  <si>
    <t>Min Interno - Dir. Servizi - Uff.Relaz. Internaz</t>
  </si>
  <si>
    <t xml:space="preserve">006 Reinsediamento </t>
  </si>
  <si>
    <r>
      <t xml:space="preserve"> '- </t>
    </r>
    <r>
      <rPr>
        <b/>
        <sz val="13"/>
        <color theme="1"/>
        <rFont val="Calibri"/>
        <family val="2"/>
        <scheme val="minor"/>
      </rPr>
      <t xml:space="preserve">Potenziamento Ufficio Resettlement </t>
    </r>
    <r>
      <rPr>
        <sz val="13"/>
        <color theme="1"/>
        <rFont val="Calibri"/>
        <family val="2"/>
        <scheme val="minor"/>
      </rPr>
      <t xml:space="preserve">4.380.000€ ripartiti in 
PERSONALE: 6 consulenti esterni x 7 anni (2.562.000€); INTERPRETI: 300 h/anno x 7 anni (73.500€); 
VIAGGI: 544.500€; 
1 programma pilota di private sponsorship (incluso rapporto di valutazione) 700.000€; 
Sviluppo strumenti digitali per un totale di 500.000€
- 10 interventi di </t>
    </r>
    <r>
      <rPr>
        <b/>
        <sz val="13"/>
        <color theme="1"/>
        <rFont val="Calibri"/>
        <family val="2"/>
        <scheme val="minor"/>
      </rPr>
      <t xml:space="preserve">capacity building </t>
    </r>
    <r>
      <rPr>
        <sz val="13"/>
        <color theme="1"/>
        <rFont val="Calibri"/>
        <family val="2"/>
        <scheme val="minor"/>
      </rPr>
      <t>per un totale di  100.000€</t>
    </r>
  </si>
  <si>
    <t>Min. Interno - Dir. Servizi - Ufficio II Relazioni Internaz.</t>
  </si>
  <si>
    <t>Prog. Ufficio Resettlment</t>
  </si>
  <si>
    <r>
      <t xml:space="preserve"> '- </t>
    </r>
    <r>
      <rPr>
        <b/>
        <sz val="12"/>
        <color theme="1"/>
        <rFont val="Calibri"/>
        <family val="2"/>
        <scheme val="minor"/>
      </rPr>
      <t xml:space="preserve">Potenziamento Ufficio Resettlement </t>
    </r>
    <r>
      <rPr>
        <sz val="12"/>
        <color theme="1"/>
        <rFont val="Calibri"/>
        <family val="2"/>
        <scheme val="minor"/>
      </rPr>
      <t xml:space="preserve">4.380.000€ ripartiti in 
PERSONALE: 6 consulenti esterni x 7 anni (2.562.000€); INTERPRETI: 300 h/anno x 7 anni (73.500€); 
VIAGGI: 544.500€; 
1 programma pilota di private sponsorship (incluso rapporto di valutazione) 700.000€; 
Sviluppo strumenti digitali per un totale di 500.000€
- 10 interventi di </t>
    </r>
    <r>
      <rPr>
        <b/>
        <sz val="12"/>
        <color theme="1"/>
        <rFont val="Calibri"/>
        <family val="2"/>
        <scheme val="minor"/>
      </rPr>
      <t xml:space="preserve">capacity building </t>
    </r>
    <r>
      <rPr>
        <sz val="12"/>
        <color theme="1"/>
        <rFont val="Calibri"/>
        <family val="2"/>
        <scheme val="minor"/>
      </rPr>
      <t>per un totale di  100.000€</t>
    </r>
  </si>
  <si>
    <t>Uffcio Relazioni Internazionali</t>
  </si>
  <si>
    <t>j</t>
  </si>
  <si>
    <r>
      <rPr>
        <b/>
        <sz val="13"/>
        <color theme="1"/>
        <rFont val="Calibri"/>
        <family val="2"/>
        <scheme val="minor"/>
      </rPr>
      <t xml:space="preserve">Personale consolare </t>
    </r>
    <r>
      <rPr>
        <sz val="13"/>
        <color theme="1"/>
        <rFont val="Calibri"/>
        <family val="2"/>
        <scheme val="minor"/>
      </rPr>
      <t>per corridoi umanitari</t>
    </r>
  </si>
  <si>
    <t>MAECI</t>
  </si>
  <si>
    <r>
      <rPr>
        <b/>
        <sz val="13"/>
        <color theme="1"/>
        <rFont val="Calibri"/>
        <family val="2"/>
        <scheme val="minor"/>
      </rPr>
      <t xml:space="preserve"> incremento personale </t>
    </r>
    <r>
      <rPr>
        <sz val="13"/>
        <color theme="1"/>
        <rFont val="Calibri"/>
        <family val="2"/>
        <scheme val="minor"/>
      </rPr>
      <t>per corridoi umanitari: 7 RU per 6 anni (720k€)</t>
    </r>
  </si>
  <si>
    <r>
      <rPr>
        <b/>
        <sz val="12"/>
        <color theme="1"/>
        <rFont val="Calibri"/>
        <family val="2"/>
        <scheme val="minor"/>
      </rPr>
      <t xml:space="preserve"> incremento personale </t>
    </r>
    <r>
      <rPr>
        <sz val="12"/>
        <color theme="1"/>
        <rFont val="Calibri"/>
        <family val="2"/>
        <scheme val="minor"/>
      </rPr>
      <t>per corridoi umanitari: 7 RU per 6 anni (720k€)</t>
    </r>
  </si>
  <si>
    <t>OS 2 Migrazione legale e integrazione</t>
  </si>
  <si>
    <t>a.1</t>
  </si>
  <si>
    <r>
      <rPr>
        <b/>
        <sz val="13"/>
        <color theme="1"/>
        <rFont val="Calibri"/>
        <family val="2"/>
        <scheme val="minor"/>
      </rPr>
      <t xml:space="preserve">Capacity building </t>
    </r>
    <r>
      <rPr>
        <sz val="13"/>
        <color theme="1"/>
        <rFont val="Calibri"/>
        <family val="2"/>
        <scheme val="minor"/>
      </rPr>
      <t xml:space="preserve">e </t>
    </r>
    <r>
      <rPr>
        <sz val="13"/>
        <color theme="1"/>
        <rFont val="Times New Roman"/>
        <family val="1"/>
      </rPr>
      <t>qualificazione degli uffici pubblici</t>
    </r>
  </si>
  <si>
    <t xml:space="preserve">001 Sviluppo di strategie di integrazione </t>
  </si>
  <si>
    <r>
      <t>-</t>
    </r>
    <r>
      <rPr>
        <b/>
        <sz val="13"/>
        <color theme="1"/>
        <rFont val="Calibri"/>
        <family val="2"/>
        <scheme val="minor"/>
      </rPr>
      <t xml:space="preserve"> Progetto nazionale ANCI </t>
    </r>
    <r>
      <rPr>
        <sz val="13"/>
        <color theme="1"/>
        <rFont val="Calibri"/>
        <family val="2"/>
        <scheme val="minor"/>
      </rPr>
      <t>per formazione operatori dei Comuni inseriti nella rete dell'accoglienza: 15M, successivamente incrementato a 20M€ (Lgnet 3 + formaz. operatori)
-</t>
    </r>
    <r>
      <rPr>
        <b/>
        <sz val="13"/>
        <color theme="1"/>
        <rFont val="Calibri"/>
        <family val="2"/>
        <scheme val="minor"/>
      </rPr>
      <t xml:space="preserve"> Progetti attuati da Prefetture </t>
    </r>
    <r>
      <rPr>
        <sz val="13"/>
        <color theme="1"/>
        <rFont val="Calibri"/>
        <family val="2"/>
        <scheme val="minor"/>
      </rPr>
      <t xml:space="preserve">per qualificazione servizi rivolti a migranti: 15M€: innalzato a 20M€
- Progetto di formazione per le prefetture: 5M€: annullato. (allocati su avviso per prefetture)
- Prog. di </t>
    </r>
    <r>
      <rPr>
        <b/>
        <sz val="13"/>
        <color theme="1"/>
        <rFont val="Calibri"/>
        <family val="2"/>
        <scheme val="minor"/>
      </rPr>
      <t xml:space="preserve">supporto a prefetture </t>
    </r>
    <r>
      <rPr>
        <sz val="13"/>
        <color theme="1"/>
        <rFont val="Calibri"/>
        <family val="2"/>
        <scheme val="minor"/>
      </rPr>
      <t xml:space="preserve">per progettazione  FAMI e monitoraggio servizi per attuazione Piano nazionale integrazione (10,5M): diminuito a 4M€ (residui allocati su  prog. rapporto statistico + circolare prefetture)
- </t>
    </r>
    <r>
      <rPr>
        <b/>
        <sz val="13"/>
        <color theme="1"/>
        <rFont val="Calibri"/>
        <family val="2"/>
        <scheme val="minor"/>
      </rPr>
      <t xml:space="preserve">rapporti statistici </t>
    </r>
    <r>
      <rPr>
        <sz val="13"/>
        <color theme="1"/>
        <rFont val="Calibri"/>
        <family val="2"/>
        <scheme val="minor"/>
      </rPr>
      <t xml:space="preserve">nazionali su migrazione (budget preventivato: 2M€, effettivo 4,7M€)
</t>
    </r>
    <r>
      <rPr>
        <b/>
        <sz val="13"/>
        <color theme="1"/>
        <rFont val="Calibri"/>
        <family val="2"/>
        <scheme val="minor"/>
      </rPr>
      <t xml:space="preserve">- Avvisi </t>
    </r>
    <r>
      <rPr>
        <sz val="13"/>
        <color theme="1"/>
        <rFont val="Calibri"/>
        <family val="2"/>
        <scheme val="minor"/>
      </rPr>
      <t>inizalmente non previsti da PN: tutela vulnerabilità minori (9M€, resi disponibili da Min Istruzione) e Inclusione finanziaria (2,4M€)</t>
    </r>
  </si>
  <si>
    <t>Dir. Politiche - AdG FAMI</t>
  </si>
  <si>
    <r>
      <t>-</t>
    </r>
    <r>
      <rPr>
        <b/>
        <sz val="12"/>
        <color theme="1"/>
        <rFont val="Calibri"/>
        <family val="2"/>
        <scheme val="minor"/>
      </rPr>
      <t xml:space="preserve"> Progetto nazionale ANCI - LGNet3 </t>
    </r>
    <r>
      <rPr>
        <sz val="12"/>
        <color theme="1"/>
        <rFont val="Calibri"/>
        <family val="2"/>
        <scheme val="minor"/>
      </rPr>
      <t>per formazione operatori dei Comuni inseriti nella rete dell'accoglienza: 15M, successivamente incrementato a 38.480.630,04 M€ (Lgnet 3 + formaz. operatori)
-</t>
    </r>
    <r>
      <rPr>
        <b/>
        <sz val="12"/>
        <color theme="1"/>
        <rFont val="Calibri"/>
        <family val="2"/>
        <scheme val="minor"/>
      </rPr>
      <t xml:space="preserve"> Progetti attuati da Prefetture </t>
    </r>
    <r>
      <rPr>
        <sz val="12"/>
        <color theme="1"/>
        <rFont val="Calibri"/>
        <family val="2"/>
        <scheme val="minor"/>
      </rPr>
      <t xml:space="preserve">per qualificazione servizi rivolti a migranti: 15M€: innalzato a 20M€
- Progetto di formazione per le prefetture: 5M€: annullato. (allocati su avviso per prefetture)
- Prog. di </t>
    </r>
    <r>
      <rPr>
        <b/>
        <sz val="12"/>
        <color theme="1"/>
        <rFont val="Calibri"/>
        <family val="2"/>
        <scheme val="minor"/>
      </rPr>
      <t xml:space="preserve">supporto a prefetture </t>
    </r>
    <r>
      <rPr>
        <sz val="12"/>
        <color theme="1"/>
        <rFont val="Calibri"/>
        <family val="2"/>
        <scheme val="minor"/>
      </rPr>
      <t xml:space="preserve">per progettazione  FAMI e monitoraggio servizi per attuazione Piano nazionale integrazione (10,5M): diminuito a 4M€ (residui allocati su  prog. rapporto statistico + circolare prefetture)
- </t>
    </r>
    <r>
      <rPr>
        <b/>
        <sz val="12"/>
        <color theme="1"/>
        <rFont val="Calibri"/>
        <family val="2"/>
        <scheme val="minor"/>
      </rPr>
      <t xml:space="preserve">rapporti statistici </t>
    </r>
    <r>
      <rPr>
        <sz val="12"/>
        <color theme="1"/>
        <rFont val="Calibri"/>
        <family val="2"/>
        <scheme val="minor"/>
      </rPr>
      <t xml:space="preserve">nazionali su migrazione (budget preventivato: 2M€, effettivo 4,7M€)
</t>
    </r>
    <r>
      <rPr>
        <b/>
        <sz val="12"/>
        <color theme="1"/>
        <rFont val="Calibri"/>
        <family val="2"/>
        <scheme val="minor"/>
      </rPr>
      <t xml:space="preserve">- Avvisi </t>
    </r>
    <r>
      <rPr>
        <sz val="12"/>
        <color theme="1"/>
        <rFont val="Calibri"/>
        <family val="2"/>
        <scheme val="minor"/>
      </rPr>
      <t>inizalmente non previsti da PN: tutela vulnerabilità minori (9M€, resi disponibili da Min Istruzione) e Inclusione finanziaria (2,4M€)</t>
    </r>
  </si>
  <si>
    <t xml:space="preserve">Avviso </t>
  </si>
  <si>
    <t>Qualificazione e rafforzamento delle Prefetture</t>
  </si>
  <si>
    <t>Osservatorio per il  monitoraggio formazione linguistica</t>
  </si>
  <si>
    <t>Qualificazione servizi territoriali rivolti a minori vulnerabili</t>
  </si>
  <si>
    <r>
      <t xml:space="preserve">Qualificazione e rafforzamento dei servizi pubblici </t>
    </r>
    <r>
      <rPr>
        <i/>
        <sz val="13"/>
        <color theme="1"/>
        <rFont val="Calibri"/>
        <family val="2"/>
        <scheme val="minor"/>
      </rPr>
      <t>Capacity Building</t>
    </r>
  </si>
  <si>
    <t>Min. Interno - Dir. Politiche + ANCI</t>
  </si>
  <si>
    <t>ANCI</t>
  </si>
  <si>
    <t xml:space="preserve">prog. </t>
  </si>
  <si>
    <t>LGNET3</t>
  </si>
  <si>
    <t>a.2</t>
  </si>
  <si>
    <t>Rafforzamento degli uffici pubblici</t>
  </si>
  <si>
    <t>Min. Interno - Dir. Cittadinanza</t>
  </si>
  <si>
    <t xml:space="preserve">012 Sostegno operativo </t>
  </si>
  <si>
    <r>
      <t xml:space="preserve">- </t>
    </r>
    <r>
      <rPr>
        <b/>
        <sz val="13"/>
        <color theme="1"/>
        <rFont val="Calibri"/>
        <family val="2"/>
        <scheme val="minor"/>
      </rPr>
      <t>Personale aggiuntivo c/o le prefetture</t>
    </r>
    <r>
      <rPr>
        <sz val="13"/>
        <color theme="1"/>
        <rFont val="Calibri"/>
        <family val="2"/>
        <scheme val="minor"/>
      </rPr>
      <t xml:space="preserve">: 120RU (36M€-1,7M€ provvisoriamente decurtati come da accordi contabili con CE)
'- </t>
    </r>
    <r>
      <rPr>
        <b/>
        <sz val="13"/>
        <color theme="1"/>
        <rFont val="Calibri"/>
        <family val="2"/>
        <scheme val="minor"/>
      </rPr>
      <t xml:space="preserve">Personale aggiuntivo c/o  rappresentanze consolari estere </t>
    </r>
    <r>
      <rPr>
        <sz val="13"/>
        <color theme="1"/>
        <rFont val="Calibri"/>
        <family val="2"/>
        <scheme val="minor"/>
      </rPr>
      <t xml:space="preserve">MAECI per ricongiungimenti e migrazionale legale: 7 RU (312.215,28€)
- Incremento </t>
    </r>
    <r>
      <rPr>
        <b/>
        <sz val="13"/>
        <color theme="1"/>
        <rFont val="Calibri"/>
        <family val="2"/>
        <scheme val="minor"/>
      </rPr>
      <t>organico DC Cittadinanza:</t>
    </r>
    <r>
      <rPr>
        <sz val="13"/>
        <color theme="1"/>
        <rFont val="Calibri"/>
        <family val="2"/>
        <scheme val="minor"/>
      </rPr>
      <t xml:space="preserve"> 20 professionisti ed esperti junior impegnati in attività di consulenza  a supporto degli Uffici Cittadinanza e del relativo Servizio Contenzioso; elaborazione di report quadrimestrali, riduzione dei tempi di risposta nella definizione del procedimento amministrativo;  (7,2M€)
- </t>
    </r>
    <r>
      <rPr>
        <b/>
        <sz val="13"/>
        <color theme="1"/>
        <rFont val="Calibri"/>
        <family val="2"/>
        <scheme val="minor"/>
      </rPr>
      <t>Personale aggiuntivo DC cittadinanza</t>
    </r>
    <r>
      <rPr>
        <sz val="13"/>
        <color theme="1"/>
        <rFont val="Calibri"/>
        <family val="2"/>
        <scheme val="minor"/>
      </rPr>
      <t xml:space="preserve"> (Prog. OE): 6 esperti amministrativi, legali e informatici (1,5 M€)</t>
    </r>
  </si>
  <si>
    <t>Dir. Cittadinanza</t>
  </si>
  <si>
    <t>Potenziamento degli uffici di Cittadinanza</t>
  </si>
  <si>
    <r>
      <t xml:space="preserve">- </t>
    </r>
    <r>
      <rPr>
        <b/>
        <sz val="12"/>
        <color theme="1"/>
        <rFont val="Calibri"/>
        <family val="2"/>
        <scheme val="minor"/>
      </rPr>
      <t>Personale aggiuntivo c/o le prefetture</t>
    </r>
    <r>
      <rPr>
        <sz val="12"/>
        <color theme="1"/>
        <rFont val="Calibri"/>
        <family val="2"/>
        <scheme val="minor"/>
      </rPr>
      <t xml:space="preserve">: 120RU (36M€-1,7M€ provvisoriamente decurtati come da accordi contabili con CE)
'- </t>
    </r>
    <r>
      <rPr>
        <b/>
        <sz val="12"/>
        <color theme="1"/>
        <rFont val="Calibri"/>
        <family val="2"/>
        <scheme val="minor"/>
      </rPr>
      <t xml:space="preserve">Personale aggiuntivo c/o  rappresentanze consolari estere </t>
    </r>
    <r>
      <rPr>
        <sz val="12"/>
        <color theme="1"/>
        <rFont val="Calibri"/>
        <family val="2"/>
        <scheme val="minor"/>
      </rPr>
      <t xml:space="preserve">MAECI per ricongiungimenti e migrazionale legale: 7 RU (312.215,28€)
- Incremento </t>
    </r>
    <r>
      <rPr>
        <b/>
        <sz val="12"/>
        <color theme="1"/>
        <rFont val="Calibri"/>
        <family val="2"/>
        <scheme val="minor"/>
      </rPr>
      <t>organico DC Cittadinanza:</t>
    </r>
    <r>
      <rPr>
        <sz val="12"/>
        <color theme="1"/>
        <rFont val="Calibri"/>
        <family val="2"/>
        <scheme val="minor"/>
      </rPr>
      <t xml:space="preserve"> 20 professionisti ed esperti junior impegnati in attività di consulenza  a supporto degli Uffici Cittadinanza e del relativo Servizio Contenzioso; elaborazione di report quadrimestrali, riduzione dei tempi di risposta nella definizione del procedimento amministrativo;  (7,2M€)
- </t>
    </r>
    <r>
      <rPr>
        <b/>
        <sz val="12"/>
        <color theme="1"/>
        <rFont val="Calibri"/>
        <family val="2"/>
        <scheme val="minor"/>
      </rPr>
      <t>Personale aggiuntivo DC cittadinanza</t>
    </r>
    <r>
      <rPr>
        <sz val="12"/>
        <color theme="1"/>
        <rFont val="Calibri"/>
        <family val="2"/>
        <scheme val="minor"/>
      </rPr>
      <t xml:space="preserve"> (Prog. OE): 6 esperti amministrativi, legali e informatici (1,5 M€)</t>
    </r>
  </si>
  <si>
    <t>Direzione Politiche e Direzione affari finanziari</t>
  </si>
  <si>
    <t>Potenziamento Operativo (incremento personale Prefetture)</t>
  </si>
  <si>
    <r>
      <rPr>
        <b/>
        <sz val="13"/>
        <color theme="1"/>
        <rFont val="Calibri"/>
        <family val="2"/>
        <scheme val="minor"/>
      </rPr>
      <t>Formazione linguistica</t>
    </r>
    <r>
      <rPr>
        <sz val="13"/>
        <color theme="1"/>
        <rFont val="Calibri"/>
        <family val="2"/>
        <scheme val="minor"/>
      </rPr>
      <t xml:space="preserve"> dei migranti</t>
    </r>
  </si>
  <si>
    <t>Min. Interno - Dir. Politiche
(in collaborazione con Min Istruzione)</t>
  </si>
  <si>
    <t xml:space="preserve">004 Misure di integrazione - formazione linguistica </t>
  </si>
  <si>
    <r>
      <t>Azione di sistema per la</t>
    </r>
    <r>
      <rPr>
        <b/>
        <sz val="13"/>
        <rFont val="Calibri"/>
        <family val="2"/>
        <scheme val="minor"/>
      </rPr>
      <t xml:space="preserve"> formazione linguistica</t>
    </r>
    <r>
      <rPr>
        <sz val="13"/>
        <rFont val="Calibri"/>
        <family val="2"/>
        <scheme val="minor"/>
      </rPr>
      <t xml:space="preserve"> dei migranti declinata in piani regionali standardizzati e qualificati (40 M)
Altri progetti di formazione linguistica: 5
</t>
    </r>
  </si>
  <si>
    <t>Piani Regionali per la formazione linguistica 2023-2026</t>
  </si>
  <si>
    <r>
      <t>Azione di sistema per la</t>
    </r>
    <r>
      <rPr>
        <b/>
        <sz val="12"/>
        <rFont val="Calibri"/>
        <family val="2"/>
        <scheme val="minor"/>
      </rPr>
      <t xml:space="preserve"> formazione linguistica</t>
    </r>
    <r>
      <rPr>
        <sz val="12"/>
        <rFont val="Calibri"/>
        <family val="2"/>
        <scheme val="minor"/>
      </rPr>
      <t xml:space="preserve"> dei migranti declinata in piani regionali standardizzati e qualificati (40 M)
Altri progetti di formazione linguistica: 5.5 M
</t>
    </r>
  </si>
  <si>
    <r>
      <rPr>
        <b/>
        <sz val="13"/>
        <color theme="1"/>
        <rFont val="Calibri"/>
        <family val="2"/>
        <scheme val="minor"/>
      </rPr>
      <t>Istruzione</t>
    </r>
    <r>
      <rPr>
        <sz val="13"/>
        <color theme="1"/>
        <rFont val="Calibri"/>
        <family val="2"/>
        <scheme val="minor"/>
      </rPr>
      <t xml:space="preserve"> inclusiva alunni stranieri</t>
    </r>
  </si>
  <si>
    <t>Min Istruzione</t>
  </si>
  <si>
    <r>
      <t xml:space="preserve">1. Integrazione scolastica: 49M€, successivamente ridotto a 40M€
2. </t>
    </r>
    <r>
      <rPr>
        <b/>
        <sz val="13"/>
        <color theme="1"/>
        <rFont val="Calibri"/>
        <family val="2"/>
        <scheme val="minor"/>
      </rPr>
      <t>Formazione linguistica</t>
    </r>
    <r>
      <rPr>
        <sz val="13"/>
        <color theme="1"/>
        <rFont val="Calibri"/>
        <family val="2"/>
        <scheme val="minor"/>
      </rPr>
      <t>:  11M€
3.</t>
    </r>
    <r>
      <rPr>
        <b/>
        <sz val="13"/>
        <color theme="1"/>
        <rFont val="Calibri"/>
        <family val="2"/>
        <scheme val="minor"/>
      </rPr>
      <t xml:space="preserve"> Accoglienza MSNA</t>
    </r>
    <r>
      <rPr>
        <sz val="13"/>
        <color theme="1"/>
        <rFont val="Calibri"/>
        <family val="2"/>
        <scheme val="minor"/>
      </rPr>
      <t>: 3M€
4.</t>
    </r>
    <r>
      <rPr>
        <b/>
        <sz val="13"/>
        <color theme="1"/>
        <rFont val="Calibri"/>
        <family val="2"/>
        <scheme val="minor"/>
      </rPr>
      <t xml:space="preserve"> Formazione docenti</t>
    </r>
    <r>
      <rPr>
        <sz val="13"/>
        <color theme="1"/>
        <rFont val="Calibri"/>
        <family val="2"/>
        <scheme val="minor"/>
      </rPr>
      <t xml:space="preserve">:  4M€
5. </t>
    </r>
    <r>
      <rPr>
        <b/>
        <sz val="13"/>
        <color theme="1"/>
        <rFont val="Calibri"/>
        <family val="2"/>
        <scheme val="minor"/>
      </rPr>
      <t>Sensibilizzazione</t>
    </r>
    <r>
      <rPr>
        <sz val="13"/>
        <color theme="1"/>
        <rFont val="Calibri"/>
        <family val="2"/>
        <scheme val="minor"/>
      </rPr>
      <t>: 3M€</t>
    </r>
  </si>
  <si>
    <t>Ministero dell'Istruzione e del Merito</t>
  </si>
  <si>
    <t>Giornata della memoria: 03 ottobre 2023 (PROG-271)</t>
  </si>
  <si>
    <r>
      <t xml:space="preserve">1. Integrazione scolastica: 49M€, successivamente ridotto a 40M€
2. </t>
    </r>
    <r>
      <rPr>
        <b/>
        <sz val="12"/>
        <color theme="1"/>
        <rFont val="Calibri"/>
        <family val="2"/>
        <scheme val="minor"/>
      </rPr>
      <t>Formazione linguistica</t>
    </r>
    <r>
      <rPr>
        <sz val="12"/>
        <color theme="1"/>
        <rFont val="Calibri"/>
        <family val="2"/>
        <scheme val="minor"/>
      </rPr>
      <t>:  11M€
3.</t>
    </r>
    <r>
      <rPr>
        <b/>
        <sz val="12"/>
        <color theme="1"/>
        <rFont val="Calibri"/>
        <family val="2"/>
        <scheme val="minor"/>
      </rPr>
      <t xml:space="preserve"> Accoglienza MSNA</t>
    </r>
    <r>
      <rPr>
        <sz val="12"/>
        <color theme="1"/>
        <rFont val="Calibri"/>
        <family val="2"/>
        <scheme val="minor"/>
      </rPr>
      <t>: 3M€
4.</t>
    </r>
    <r>
      <rPr>
        <b/>
        <sz val="12"/>
        <color theme="1"/>
        <rFont val="Calibri"/>
        <family val="2"/>
        <scheme val="minor"/>
      </rPr>
      <t xml:space="preserve"> Formazione docenti</t>
    </r>
    <r>
      <rPr>
        <sz val="12"/>
        <color theme="1"/>
        <rFont val="Calibri"/>
        <family val="2"/>
        <scheme val="minor"/>
      </rPr>
      <t xml:space="preserve">:  4M€
5. </t>
    </r>
    <r>
      <rPr>
        <b/>
        <sz val="12"/>
        <color theme="1"/>
        <rFont val="Calibri"/>
        <family val="2"/>
        <scheme val="minor"/>
      </rPr>
      <t>Sensibilizzazione</t>
    </r>
    <r>
      <rPr>
        <sz val="12"/>
        <color theme="1"/>
        <rFont val="Calibri"/>
        <family val="2"/>
        <scheme val="minor"/>
      </rPr>
      <t>: 3M€</t>
    </r>
  </si>
  <si>
    <t>Dir. Politiche - AdG FAMI - Ministero Istruzione</t>
  </si>
  <si>
    <t>Integrazione scolastica di alunni e studenti di Paesi terzi 23-26</t>
  </si>
  <si>
    <r>
      <t xml:space="preserve">Accesso alla </t>
    </r>
    <r>
      <rPr>
        <b/>
        <sz val="13"/>
        <color theme="1"/>
        <rFont val="Calibri"/>
        <family val="2"/>
        <scheme val="minor"/>
      </rPr>
      <t>formazione universitaria</t>
    </r>
    <r>
      <rPr>
        <sz val="13"/>
        <color theme="1"/>
        <rFont val="Calibri"/>
        <family val="2"/>
        <scheme val="minor"/>
      </rPr>
      <t xml:space="preserve"> per rifugiati</t>
    </r>
  </si>
  <si>
    <t>Min. Università e Ricerca</t>
  </si>
  <si>
    <r>
      <t xml:space="preserve">2 Progetti del MUR per favorire </t>
    </r>
    <r>
      <rPr>
        <b/>
        <sz val="13"/>
        <color theme="1"/>
        <rFont val="Calibri"/>
        <family val="2"/>
        <scheme val="minor"/>
      </rPr>
      <t xml:space="preserve">riconoscimento titoli </t>
    </r>
    <r>
      <rPr>
        <sz val="13"/>
        <color theme="1"/>
        <rFont val="Calibri"/>
        <family val="2"/>
        <scheme val="minor"/>
      </rPr>
      <t xml:space="preserve">e sviluppare accesso rifugiati a istruzione universitaria (6M€+1,5M€) 
1. Progetto AdG FAMI - CRUI per promuovere favorire </t>
    </r>
    <r>
      <rPr>
        <b/>
        <sz val="13"/>
        <color theme="1"/>
        <rFont val="Calibri"/>
        <family val="2"/>
        <scheme val="minor"/>
      </rPr>
      <t xml:space="preserve">formazione universitaria rifugiati </t>
    </r>
    <r>
      <rPr>
        <sz val="13"/>
        <color theme="1"/>
        <rFont val="Calibri"/>
        <family val="2"/>
        <scheme val="minor"/>
      </rPr>
      <t>(1,5M€)</t>
    </r>
  </si>
  <si>
    <t>Ministero Università e Ricerca</t>
  </si>
  <si>
    <t>Formazione per accoglienza e integrazione nei corsi di studi accademici dei migranti</t>
  </si>
  <si>
    <r>
      <t xml:space="preserve">2 Progetti del MUR per favorire </t>
    </r>
    <r>
      <rPr>
        <b/>
        <sz val="12"/>
        <color theme="1"/>
        <rFont val="Calibri"/>
        <family val="2"/>
        <scheme val="minor"/>
      </rPr>
      <t xml:space="preserve">riconoscimento titoli </t>
    </r>
    <r>
      <rPr>
        <sz val="12"/>
        <color theme="1"/>
        <rFont val="Calibri"/>
        <family val="2"/>
        <scheme val="minor"/>
      </rPr>
      <t xml:space="preserve">e sviluppare accesso rifugiati a istruzione universitaria (6M€+1,5M€) 
1. Progetto AdG FAMI - CRUI per promuovere favorire </t>
    </r>
    <r>
      <rPr>
        <b/>
        <sz val="12"/>
        <color theme="1"/>
        <rFont val="Calibri"/>
        <family val="2"/>
        <scheme val="minor"/>
      </rPr>
      <t xml:space="preserve">formazione universitaria rifugiati </t>
    </r>
    <r>
      <rPr>
        <sz val="12"/>
        <color theme="1"/>
        <rFont val="Calibri"/>
        <family val="2"/>
        <scheme val="minor"/>
      </rPr>
      <t>(1,5M€)</t>
    </r>
  </si>
  <si>
    <t xml:space="preserve">Innovazione delle procedure per il riconoscimento e la valorizzazione dei titoli e delle qualificazioni </t>
  </si>
  <si>
    <t>Min Interno - Dir. Politiche 
(in collaborazione con CRUI)</t>
  </si>
  <si>
    <r>
      <t xml:space="preserve">Supporto al miglioramento della </t>
    </r>
    <r>
      <rPr>
        <b/>
        <i/>
        <sz val="13"/>
        <color theme="1"/>
        <rFont val="Calibri"/>
        <family val="2"/>
        <scheme val="minor"/>
      </rPr>
      <t xml:space="preserve">goverance </t>
    </r>
    <r>
      <rPr>
        <b/>
        <sz val="13"/>
        <color theme="1"/>
        <rFont val="Calibri"/>
        <family val="2"/>
        <scheme val="minor"/>
      </rPr>
      <t xml:space="preserve">multilivello </t>
    </r>
    <r>
      <rPr>
        <sz val="13"/>
        <color theme="1"/>
        <rFont val="Calibri"/>
        <family val="2"/>
        <scheme val="minor"/>
      </rPr>
      <t xml:space="preserve">per l'integrazione dei migranti </t>
    </r>
  </si>
  <si>
    <t>Ministero del Lavoro e delle Politiche Sociali</t>
  </si>
  <si>
    <r>
      <t xml:space="preserve">36 autorità locali e regionali sostenute per attuare misure di integrazione
</t>
    </r>
    <r>
      <rPr>
        <b/>
        <sz val="13"/>
        <color theme="1"/>
        <rFont val="Calibri"/>
        <family val="2"/>
        <scheme val="minor"/>
      </rPr>
      <t>21 progetti di integrazione regionali</t>
    </r>
  </si>
  <si>
    <t>Piani d’intervento regionali per l’integrazione dei cittadini di paesi terzi</t>
  </si>
  <si>
    <t>Avvisi pubblici / inviti ad hoc dell'Organismo intermedio (MLPS)</t>
  </si>
  <si>
    <r>
      <t xml:space="preserve">36 autorità locali e regionali sostenute per attuare misure di integrazione
</t>
    </r>
    <r>
      <rPr>
        <b/>
        <sz val="12"/>
        <color theme="1"/>
        <rFont val="Calibri"/>
        <family val="2"/>
        <scheme val="minor"/>
      </rPr>
      <t>21 progetti di integrazione regionali</t>
    </r>
  </si>
  <si>
    <r>
      <t xml:space="preserve">Prevenzione e contrasto al lavoro sommerso e al </t>
    </r>
    <r>
      <rPr>
        <b/>
        <sz val="13"/>
        <color theme="1"/>
        <rFont val="Calibri"/>
        <family val="2"/>
        <scheme val="minor"/>
      </rPr>
      <t>caporalato</t>
    </r>
  </si>
  <si>
    <t>011 Persone vulnerabili, compresi i minori non accompagnati</t>
  </si>
  <si>
    <t>6000 (CPT) partecipanti sostenuti
1600 partecipanti (CPT) ai quali è stato offerto un orientamento professionale personalizzato
4200 partecipanti (CPT) che indicano che l’attività è stata utile per la loro integrazione</t>
  </si>
  <si>
    <t>Interventi di prevenzione e contrasto al lavoro sommerso e al fenomeno del caporalato (Supreme2)</t>
  </si>
  <si>
    <r>
      <t xml:space="preserve">Inserimento sociolavorativo di fasce </t>
    </r>
    <r>
      <rPr>
        <b/>
        <sz val="13"/>
        <color theme="1"/>
        <rFont val="Calibri"/>
        <family val="2"/>
        <scheme val="minor"/>
      </rPr>
      <t>vulnerabili</t>
    </r>
    <r>
      <rPr>
        <sz val="13"/>
        <color theme="1"/>
        <rFont val="Calibri"/>
        <family val="2"/>
        <scheme val="minor"/>
      </rPr>
      <t xml:space="preserve"> di migranti</t>
    </r>
  </si>
  <si>
    <t>7500 partecipanti (CPT) sostenuti
4275 partecipanti (CPT) ai quali è stato offerto un orientamento professionale personalizzato
5250 partecipanti (CPT) che indicano che l’attività è stata utile per la loro integrazione</t>
  </si>
  <si>
    <t>PUOI plus</t>
  </si>
  <si>
    <t>h</t>
  </si>
  <si>
    <r>
      <t xml:space="preserve"> Valorizzazione, messa in trasparenza e </t>
    </r>
    <r>
      <rPr>
        <b/>
        <sz val="13"/>
        <color theme="1"/>
        <rFont val="Calibri"/>
        <family val="2"/>
        <scheme val="minor"/>
      </rPr>
      <t>sviluppo delle</t>
    </r>
    <r>
      <rPr>
        <sz val="13"/>
        <color theme="1"/>
        <rFont val="Calibri"/>
        <family val="2"/>
        <scheme val="minor"/>
      </rPr>
      <t xml:space="preserve"> </t>
    </r>
    <r>
      <rPr>
        <b/>
        <sz val="13"/>
        <color theme="1"/>
        <rFont val="Calibri"/>
        <family val="2"/>
        <scheme val="minor"/>
      </rPr>
      <t>competenze</t>
    </r>
    <r>
      <rPr>
        <sz val="13"/>
        <color theme="1"/>
        <rFont val="Calibri"/>
        <family val="2"/>
        <scheme val="minor"/>
      </rPr>
      <t>, realizzazione individuale, socializzazione e partecipazione</t>
    </r>
  </si>
  <si>
    <t xml:space="preserve">007 Misure di integrazione - esigenze di base </t>
  </si>
  <si>
    <t>10000 partecipanti (CPT) sostenuti
2500 partecipanti (CPT) ai quali è stato offerto un orientamento professionale personalizzato
7000 partecipanti (CPT) che indicano che l’attività è stata utile per la loro integrazione</t>
  </si>
  <si>
    <r>
      <t xml:space="preserve">Promozione della partecipazione e dell'inclusione sociale e lavorativa della </t>
    </r>
    <r>
      <rPr>
        <b/>
        <sz val="13"/>
        <color theme="1"/>
        <rFont val="Calibri"/>
        <family val="2"/>
        <scheme val="minor"/>
      </rPr>
      <t>donne migranti</t>
    </r>
  </si>
  <si>
    <t>700 partecipanti (CPT) sostenuti
450 partecipanti (CPT) che indicano che l’attività è stata utile per la loro integrazione</t>
  </si>
  <si>
    <t>p</t>
  </si>
  <si>
    <r>
      <t xml:space="preserve">Percorsi di orientamento, formazione, informazione nei </t>
    </r>
    <r>
      <rPr>
        <b/>
        <sz val="13"/>
        <color theme="1"/>
        <rFont val="Calibri"/>
        <family val="2"/>
        <scheme val="minor"/>
      </rPr>
      <t>paesi di origine</t>
    </r>
    <r>
      <rPr>
        <sz val="13"/>
        <color theme="1"/>
        <rFont val="Calibri"/>
        <family val="2"/>
        <scheme val="minor"/>
      </rPr>
      <t xml:space="preserve"> delle persone candidate all'ingresso in IT</t>
    </r>
  </si>
  <si>
    <t xml:space="preserve">008 Misure antecedenti alla partenza </t>
  </si>
  <si>
    <t>7500 partecipanti (CPT) a misure antecedenti alla partenza
5250 destinatari (CPT) soddisfatti (partecipanti a misure antecedenti alla partenza che indicano che l’attività è stata utile per la loro integrazione)</t>
  </si>
  <si>
    <t>q</t>
  </si>
  <si>
    <r>
      <t xml:space="preserve">Promozione dei </t>
    </r>
    <r>
      <rPr>
        <b/>
        <sz val="13"/>
        <color theme="1"/>
        <rFont val="Calibri"/>
        <family val="2"/>
        <scheme val="minor"/>
      </rPr>
      <t xml:space="preserve">canali legali </t>
    </r>
    <r>
      <rPr>
        <sz val="13"/>
        <color theme="1"/>
        <rFont val="Calibri"/>
        <family val="2"/>
        <scheme val="minor"/>
      </rPr>
      <t xml:space="preserve">di ingresso regolare in IT </t>
    </r>
  </si>
  <si>
    <t>5 autorità di Paesi terzi sostenute per attuare misure di integrazione
5 protocolli d'intesa con Paesi di origine sottoscritti</t>
  </si>
  <si>
    <r>
      <t xml:space="preserve"> Promozione della </t>
    </r>
    <r>
      <rPr>
        <b/>
        <sz val="13"/>
        <rFont val="Calibri"/>
        <family val="2"/>
        <scheme val="minor"/>
      </rPr>
      <t>partecipazione attiva</t>
    </r>
    <r>
      <rPr>
        <sz val="13"/>
        <rFont val="Calibri"/>
        <family val="2"/>
        <scheme val="minor"/>
      </rPr>
      <t xml:space="preserve"> dei cittadini migranti alla vita economica, sociale e culturale</t>
    </r>
  </si>
  <si>
    <t xml:space="preserve">006 Misure di integrazione - Inserimento, partecipazione, scambi con la società di accoglienza </t>
  </si>
  <si>
    <t>20000 partecipanti (CPT) sostenuti
14000 partecipanti (CPT) che indicano che l’attività è stata utile per la loro integrazione</t>
  </si>
  <si>
    <t>1000 partecipanti (CPT) sostenuti
700 partecipanti (CPT) che indicano che l’attività è stata utile per la loro integrazione</t>
  </si>
  <si>
    <t>k</t>
  </si>
  <si>
    <r>
      <rPr>
        <b/>
        <sz val="13"/>
        <color theme="1"/>
        <rFont val="Calibri"/>
        <family val="2"/>
        <scheme val="minor"/>
      </rPr>
      <t>Dialogo interculturale</t>
    </r>
    <r>
      <rPr>
        <sz val="13"/>
        <color theme="1"/>
        <rFont val="Calibri"/>
        <family val="2"/>
        <scheme val="minor"/>
      </rPr>
      <t xml:space="preserve"> e inter-religioso</t>
    </r>
  </si>
  <si>
    <t>Min. Interno - Dir Affari dei Culti</t>
  </si>
  <si>
    <t>Progetto Direzione Centrale Culti</t>
  </si>
  <si>
    <t>Progetto Culti</t>
  </si>
  <si>
    <t xml:space="preserve">l </t>
  </si>
  <si>
    <r>
      <t xml:space="preserve">Prevenzione e contrasto alle </t>
    </r>
    <r>
      <rPr>
        <b/>
        <sz val="13"/>
        <color theme="1"/>
        <rFont val="Calibri"/>
        <family val="2"/>
        <scheme val="minor"/>
      </rPr>
      <t>discriminazioni</t>
    </r>
  </si>
  <si>
    <t>PdCM - UNAR</t>
  </si>
  <si>
    <r>
      <t xml:space="preserve">Sviluppo </t>
    </r>
    <r>
      <rPr>
        <b/>
        <sz val="13"/>
        <color theme="1"/>
        <rFont val="Calibri"/>
        <family val="2"/>
        <scheme val="minor"/>
      </rPr>
      <t xml:space="preserve">reti territoriali UNAR </t>
    </r>
    <r>
      <rPr>
        <sz val="13"/>
        <color theme="1"/>
        <rFont val="Calibri"/>
        <family val="2"/>
        <scheme val="minor"/>
      </rPr>
      <t>per il contrasto alle discriminazioni</t>
    </r>
  </si>
  <si>
    <t xml:space="preserve">Antenne di prossimità antidiscriminazione </t>
  </si>
  <si>
    <r>
      <t xml:space="preserve">Sviluppo </t>
    </r>
    <r>
      <rPr>
        <b/>
        <sz val="12"/>
        <color theme="1"/>
        <rFont val="Calibri"/>
        <family val="2"/>
        <scheme val="minor"/>
      </rPr>
      <t xml:space="preserve">reti territoriali UNAR </t>
    </r>
    <r>
      <rPr>
        <sz val="12"/>
        <color theme="1"/>
        <rFont val="Calibri"/>
        <family val="2"/>
        <scheme val="minor"/>
      </rPr>
      <t>per il contrasto alle discriminazioni</t>
    </r>
  </si>
  <si>
    <t xml:space="preserve">Formazione per reti territoriali </t>
  </si>
  <si>
    <t>m</t>
  </si>
  <si>
    <r>
      <rPr>
        <b/>
        <sz val="13"/>
        <color theme="1"/>
        <rFont val="Calibri"/>
        <family val="2"/>
        <scheme val="minor"/>
      </rPr>
      <t>Tutale sanitaria</t>
    </r>
    <r>
      <rPr>
        <sz val="13"/>
        <color theme="1"/>
        <rFont val="Calibri"/>
        <family val="2"/>
        <scheme val="minor"/>
      </rPr>
      <t xml:space="preserve"> migranti</t>
    </r>
  </si>
  <si>
    <t xml:space="preserve">Min Salute </t>
  </si>
  <si>
    <t>Progetto del Min Salute (prosecuzione Foot prints):  0,85M€
Progetto INMP (Istituto Nazionale Medicina delle Povertà): 0,585M€</t>
  </si>
  <si>
    <t>Min Salute</t>
  </si>
  <si>
    <t>Formazione operatori</t>
  </si>
  <si>
    <t>Salute donne straniere</t>
  </si>
  <si>
    <t>n</t>
  </si>
  <si>
    <r>
      <t xml:space="preserve">Monitoraggio della </t>
    </r>
    <r>
      <rPr>
        <b/>
        <sz val="13"/>
        <color theme="1"/>
        <rFont val="Calibri"/>
        <family val="2"/>
        <scheme val="minor"/>
      </rPr>
      <t>tutela dei MSN</t>
    </r>
    <r>
      <rPr>
        <sz val="13"/>
        <color theme="1"/>
        <rFont val="Calibri"/>
        <family val="2"/>
        <scheme val="minor"/>
      </rPr>
      <t>A e accoglienza familiare</t>
    </r>
  </si>
  <si>
    <t>Garante Infanzia</t>
  </si>
  <si>
    <r>
      <rPr>
        <b/>
        <sz val="13"/>
        <color theme="1"/>
        <rFont val="Calibri"/>
        <family val="2"/>
        <scheme val="minor"/>
      </rPr>
      <t>Monitoraggio dell'istitututo della tutela dei MSNA:</t>
    </r>
    <r>
      <rPr>
        <sz val="13"/>
        <color theme="1"/>
        <rFont val="Calibri"/>
        <family val="2"/>
        <scheme val="minor"/>
      </rPr>
      <t xml:space="preserve"> 2,8M€
Promozione dell'</t>
    </r>
    <r>
      <rPr>
        <b/>
        <sz val="13"/>
        <color theme="1"/>
        <rFont val="Calibri"/>
        <family val="2"/>
        <scheme val="minor"/>
      </rPr>
      <t>accoglienza dei MNSA in ambito familiare</t>
    </r>
    <r>
      <rPr>
        <sz val="13"/>
        <color theme="1"/>
        <rFont val="Calibri"/>
        <family val="2"/>
        <scheme val="minor"/>
      </rPr>
      <t>: 1,2M€</t>
    </r>
  </si>
  <si>
    <t>Monitoraggio tutela volontaria MSNA</t>
  </si>
  <si>
    <r>
      <rPr>
        <b/>
        <sz val="12"/>
        <color theme="1"/>
        <rFont val="Calibri"/>
        <family val="2"/>
        <scheme val="minor"/>
      </rPr>
      <t>Monitoraggio dell'istitututo della tutela dei MSNA:</t>
    </r>
    <r>
      <rPr>
        <sz val="12"/>
        <color theme="1"/>
        <rFont val="Calibri"/>
        <family val="2"/>
        <scheme val="minor"/>
      </rPr>
      <t xml:space="preserve"> 2,8M€
Promozione dell'</t>
    </r>
    <r>
      <rPr>
        <b/>
        <sz val="12"/>
        <color theme="1"/>
        <rFont val="Calibri"/>
        <family val="2"/>
        <scheme val="minor"/>
      </rPr>
      <t>accoglienza dei MNSA in ambito familiare</t>
    </r>
    <r>
      <rPr>
        <sz val="12"/>
        <color theme="1"/>
        <rFont val="Calibri"/>
        <family val="2"/>
        <scheme val="minor"/>
      </rPr>
      <t>: 1,2M€</t>
    </r>
  </si>
  <si>
    <t>Promozione accoglienza famialiare MSNA</t>
  </si>
  <si>
    <t>Affido familiare</t>
  </si>
  <si>
    <t>o</t>
  </si>
  <si>
    <r>
      <t xml:space="preserve">Tutela </t>
    </r>
    <r>
      <rPr>
        <b/>
        <sz val="13"/>
        <color theme="1"/>
        <rFont val="Calibri"/>
        <family val="2"/>
        <scheme val="minor"/>
      </rPr>
      <t>minori detenuti</t>
    </r>
  </si>
  <si>
    <t>Min Giustizia - Dip Giustizia Minorile</t>
  </si>
  <si>
    <t>- Azioni di sistema per qualificare e sviluppare i servizi erogati ai minori migranti e ai MSNA sottoposti a provvedimenti dell’autorità giudiziaria 
- Formazione di 1200 operatori del sistema minorile; 
- Miglioramento delle condizioni di detenzione di 400 minori stranieri</t>
  </si>
  <si>
    <t>3 Prog: "Qualificare i servizi erogati ai minori migranti e ai MSNA sottoposti a provvedimenti dell’autorità giudiziaria, Migliorare le condizioni di detenzione dei minori stranieri, Assicurare la realizzazione dei diritti dei minori vittime di tratta all’interno del circuito penale "</t>
  </si>
  <si>
    <t>OS 3 Rimpatri</t>
  </si>
  <si>
    <r>
      <t xml:space="preserve">Operazioni di  </t>
    </r>
    <r>
      <rPr>
        <b/>
        <sz val="13"/>
        <color theme="1"/>
        <rFont val="Calibri"/>
        <family val="2"/>
        <scheme val="minor"/>
      </rPr>
      <t xml:space="preserve">Rimpatrio forzato </t>
    </r>
    <r>
      <rPr>
        <sz val="13"/>
        <color theme="1"/>
        <rFont val="Calibri"/>
        <family val="2"/>
        <scheme val="minor"/>
      </rPr>
      <t>(RF)</t>
    </r>
  </si>
  <si>
    <t xml:space="preserve">006 Operazioni di allontanamento/rimpatrio </t>
  </si>
  <si>
    <r>
      <t xml:space="preserve">Sostegno alle operazioni di </t>
    </r>
    <r>
      <rPr>
        <b/>
        <sz val="13"/>
        <color theme="1"/>
        <rFont val="Calibri"/>
        <family val="2"/>
        <scheme val="minor"/>
      </rPr>
      <t>rimpatrio forzato</t>
    </r>
    <r>
      <rPr>
        <sz val="13"/>
        <color theme="1"/>
        <rFont val="Calibri"/>
        <family val="2"/>
        <scheme val="minor"/>
      </rPr>
      <t xml:space="preserve"> finanziate con fondi nazionali: 20.000 destinatari (43,4M€)</t>
    </r>
  </si>
  <si>
    <r>
      <t xml:space="preserve">Sostegno alle operazioni di </t>
    </r>
    <r>
      <rPr>
        <b/>
        <sz val="12"/>
        <color theme="1"/>
        <rFont val="Calibri"/>
        <family val="2"/>
        <scheme val="minor"/>
      </rPr>
      <t>rimpatrio forzato</t>
    </r>
    <r>
      <rPr>
        <sz val="12"/>
        <color theme="1"/>
        <rFont val="Calibri"/>
        <family val="2"/>
        <scheme val="minor"/>
      </rPr>
      <t xml:space="preserve"> finanziate con fondi nazionali: 20.000 destinatari (43,4M€)</t>
    </r>
  </si>
  <si>
    <r>
      <rPr>
        <b/>
        <sz val="13"/>
        <color theme="1"/>
        <rFont val="Calibri"/>
        <family val="2"/>
        <scheme val="minor"/>
      </rPr>
      <t>Formazione</t>
    </r>
    <r>
      <rPr>
        <sz val="13"/>
        <color theme="1"/>
        <rFont val="Calibri"/>
        <family val="2"/>
        <scheme val="minor"/>
      </rPr>
      <t xml:space="preserve"> operatori RF</t>
    </r>
  </si>
  <si>
    <t xml:space="preserve">003 Procedure di rimpatrio </t>
  </si>
  <si>
    <t>Formazione operatori RF</t>
  </si>
  <si>
    <r>
      <rPr>
        <b/>
        <sz val="13"/>
        <color theme="1"/>
        <rFont val="Calibri"/>
        <family val="2"/>
        <scheme val="minor"/>
      </rPr>
      <t>Ristrutturazione</t>
    </r>
    <r>
      <rPr>
        <sz val="13"/>
        <color theme="1"/>
        <rFont val="Calibri"/>
        <family val="2"/>
        <scheme val="minor"/>
      </rPr>
      <t xml:space="preserve"> luoghi idonei Questure</t>
    </r>
  </si>
  <si>
    <t xml:space="preserve">002 Condizioni di accoglienza/trattenimento </t>
  </si>
  <si>
    <r>
      <rPr>
        <b/>
        <sz val="13"/>
        <color theme="1"/>
        <rFont val="Calibri"/>
        <family val="2"/>
        <scheme val="minor"/>
      </rPr>
      <t>Ristrutturazione</t>
    </r>
    <r>
      <rPr>
        <sz val="13"/>
        <color theme="1"/>
        <rFont val="Calibri"/>
        <family val="2"/>
        <scheme val="minor"/>
      </rPr>
      <t xml:space="preserve"> luoghi idonei al trattenimento dei destinatari di RF  nelle questure</t>
    </r>
  </si>
  <si>
    <r>
      <rPr>
        <b/>
        <sz val="12"/>
        <color theme="1"/>
        <rFont val="Calibri"/>
        <family val="2"/>
        <scheme val="minor"/>
      </rPr>
      <t>Ristrutturazione</t>
    </r>
    <r>
      <rPr>
        <sz val="12"/>
        <color theme="1"/>
        <rFont val="Calibri"/>
        <family val="2"/>
        <scheme val="minor"/>
      </rPr>
      <t xml:space="preserve"> luoghi idonei al trattenimento dei destinatari di RF  nelle questure</t>
    </r>
  </si>
  <si>
    <r>
      <rPr>
        <b/>
        <sz val="13"/>
        <color theme="1"/>
        <rFont val="Calibri"/>
        <family val="2"/>
        <scheme val="minor"/>
      </rPr>
      <t>Ristrutturazione</t>
    </r>
    <r>
      <rPr>
        <sz val="13"/>
        <color theme="1"/>
        <rFont val="Calibri"/>
        <family val="2"/>
        <scheme val="minor"/>
      </rPr>
      <t xml:space="preserve"> luoghi idonei  Aeroporti</t>
    </r>
  </si>
  <si>
    <r>
      <rPr>
        <b/>
        <sz val="13"/>
        <color theme="1"/>
        <rFont val="Calibri"/>
        <family val="2"/>
        <scheme val="minor"/>
      </rPr>
      <t>Ristrutturazione di luoghi idonei d</t>
    </r>
    <r>
      <rPr>
        <sz val="13"/>
        <color theme="1"/>
        <rFont val="Calibri"/>
        <family val="2"/>
        <scheme val="minor"/>
      </rPr>
      <t>edicati ai destinatari di RF negli Aeroporti</t>
    </r>
  </si>
  <si>
    <t>Ristrutturazione aeroporti</t>
  </si>
  <si>
    <r>
      <rPr>
        <b/>
        <sz val="12"/>
        <color theme="1"/>
        <rFont val="Calibri"/>
        <family val="2"/>
        <scheme val="minor"/>
      </rPr>
      <t>Ristrutturazione di luoghi idonei d</t>
    </r>
    <r>
      <rPr>
        <sz val="12"/>
        <color theme="1"/>
        <rFont val="Calibri"/>
        <family val="2"/>
        <scheme val="minor"/>
      </rPr>
      <t>edicati ai destinatari di RF negli Aeroporti</t>
    </r>
  </si>
  <si>
    <r>
      <rPr>
        <b/>
        <sz val="13"/>
        <color theme="1"/>
        <rFont val="Calibri"/>
        <family val="2"/>
        <scheme val="minor"/>
      </rPr>
      <t>Monitoraggio</t>
    </r>
    <r>
      <rPr>
        <sz val="13"/>
        <color theme="1"/>
        <rFont val="Calibri"/>
        <family val="2"/>
        <scheme val="minor"/>
      </rPr>
      <t xml:space="preserve"> operazioni di RF</t>
    </r>
  </si>
  <si>
    <t>Garante Detenuti</t>
  </si>
  <si>
    <t xml:space="preserve">007 Sistema di monitoraggio dei rimpatri forzati </t>
  </si>
  <si>
    <r>
      <t>Sostegno agli interventi di fo</t>
    </r>
    <r>
      <rPr>
        <b/>
        <sz val="13"/>
        <color theme="1"/>
        <rFont val="Calibri"/>
        <family val="2"/>
        <scheme val="minor"/>
      </rPr>
      <t xml:space="preserve">rmazione degli operatori di scorta </t>
    </r>
    <r>
      <rPr>
        <sz val="13"/>
        <color theme="1"/>
        <rFont val="Calibri"/>
        <family val="2"/>
        <scheme val="minor"/>
      </rPr>
      <t>impiegati nelle operazioni di RF in linea con gli standard europei</t>
    </r>
  </si>
  <si>
    <t>Garante detenuti</t>
  </si>
  <si>
    <t>Monitoraggio dei RF</t>
  </si>
  <si>
    <t>approvato - standby avvio attività</t>
  </si>
  <si>
    <r>
      <t xml:space="preserve">Sostegno al funzionamento di un efficace meccanismo di </t>
    </r>
    <r>
      <rPr>
        <b/>
        <sz val="10"/>
        <color rgb="FF000000"/>
        <rFont val="Calibri"/>
        <family val="2"/>
        <scheme val="minor"/>
      </rPr>
      <t>monitoraggio del rimpatrio</t>
    </r>
    <r>
      <rPr>
        <sz val="10"/>
        <color rgb="FF000000"/>
        <rFont val="Calibri"/>
        <family val="2"/>
        <scheme val="minor"/>
      </rPr>
      <t xml:space="preserve"> nel rispetto dei diritti dei soggetti sottoposti a misure di trattenimento </t>
    </r>
  </si>
  <si>
    <r>
      <t>Sostegno agli interventi di fo</t>
    </r>
    <r>
      <rPr>
        <b/>
        <sz val="12"/>
        <color theme="1"/>
        <rFont val="Calibri"/>
        <family val="2"/>
        <scheme val="minor"/>
      </rPr>
      <t xml:space="preserve">rmazione degli operatori di scorta </t>
    </r>
    <r>
      <rPr>
        <sz val="12"/>
        <color theme="1"/>
        <rFont val="Calibri"/>
        <family val="2"/>
        <scheme val="minor"/>
      </rPr>
      <t>impiegati nelle operazioni di RF in linea con gli standard europei</t>
    </r>
  </si>
  <si>
    <r>
      <rPr>
        <b/>
        <sz val="13"/>
        <color theme="1"/>
        <rFont val="Calibri"/>
        <family val="2"/>
        <scheme val="minor"/>
      </rPr>
      <t>Rimpatrio Volontario Assistito</t>
    </r>
    <r>
      <rPr>
        <sz val="13"/>
        <color theme="1"/>
        <rFont val="Calibri"/>
        <family val="2"/>
        <scheme val="minor"/>
      </rPr>
      <t xml:space="preserve"> con misure di reintegrazione</t>
    </r>
  </si>
  <si>
    <t>Min Interno- Dir. Servizi - Uff V</t>
  </si>
  <si>
    <t xml:space="preserve">004 Rimpatrio volontario assistito </t>
  </si>
  <si>
    <r>
      <t>Azione sistemica d</t>
    </r>
    <r>
      <rPr>
        <b/>
        <sz val="13"/>
        <color theme="1"/>
        <rFont val="Calibri"/>
        <family val="2"/>
        <scheme val="minor"/>
      </rPr>
      <t>i Rimpatrio Volontario Assistito con misure di reintegrazione</t>
    </r>
    <r>
      <rPr>
        <sz val="13"/>
        <color theme="1"/>
        <rFont val="Calibri"/>
        <family val="2"/>
        <scheme val="minor"/>
      </rPr>
      <t xml:space="preserve"> comprensiva di servizi di informazione e formazione sul rimpatrio sul territorio. Si stima il raggiungimento di circa 5000 destinatari di RVA&amp;R</t>
    </r>
  </si>
  <si>
    <t>Dir.Servizi - Candura</t>
  </si>
  <si>
    <t>RVA /formazione e informazione</t>
  </si>
  <si>
    <r>
      <t>Azione sistemica d</t>
    </r>
    <r>
      <rPr>
        <b/>
        <sz val="12"/>
        <color theme="1"/>
        <rFont val="Calibri"/>
        <family val="2"/>
        <scheme val="minor"/>
      </rPr>
      <t>i Rimpatrio Volontario Assistito con misure di reintegrazione</t>
    </r>
    <r>
      <rPr>
        <sz val="12"/>
        <color theme="1"/>
        <rFont val="Calibri"/>
        <family val="2"/>
        <scheme val="minor"/>
      </rPr>
      <t xml:space="preserve"> comprensiva di servizi di informazione e formazione sul rimpatrio sul territorio. Si stima il raggiungimento di circa 5000 destinatari di RVA&amp;R</t>
    </r>
  </si>
  <si>
    <r>
      <rPr>
        <b/>
        <sz val="13"/>
        <color theme="1"/>
        <rFont val="Calibri"/>
        <family val="2"/>
        <scheme val="minor"/>
      </rPr>
      <t>Formazione personale penitenziari</t>
    </r>
    <r>
      <rPr>
        <sz val="13"/>
        <color theme="1"/>
        <rFont val="Calibri"/>
        <family val="2"/>
        <scheme val="minor"/>
      </rPr>
      <t>o e orientam. detenuti su RVA</t>
    </r>
  </si>
  <si>
    <t>Min. Giustizia - Dip. Amm. Penitenziaria</t>
  </si>
  <si>
    <r>
      <t>Programma di sostegno, orientamento e formazione per</t>
    </r>
    <r>
      <rPr>
        <b/>
        <sz val="13"/>
        <color theme="1"/>
        <rFont val="Calibri"/>
        <family val="2"/>
        <scheme val="minor"/>
      </rPr>
      <t xml:space="preserve"> detenuti stranieri </t>
    </r>
    <r>
      <rPr>
        <sz val="13"/>
        <color theme="1"/>
        <rFont val="Calibri"/>
        <family val="2"/>
        <scheme val="minor"/>
      </rPr>
      <t xml:space="preserve">destinatari di provvedimento di rimpatrio presso gli istituti penitenziari </t>
    </r>
  </si>
  <si>
    <r>
      <t>Programma di sostegno, orientamento e formazione per</t>
    </r>
    <r>
      <rPr>
        <b/>
        <sz val="12"/>
        <color theme="1"/>
        <rFont val="Calibri"/>
        <family val="2"/>
        <scheme val="minor"/>
      </rPr>
      <t xml:space="preserve"> detenuti stranieri </t>
    </r>
    <r>
      <rPr>
        <sz val="12"/>
        <color theme="1"/>
        <rFont val="Calibri"/>
        <family val="2"/>
        <scheme val="minor"/>
      </rPr>
      <t xml:space="preserve">destinatari di provvedimento di rimpatrio presso gli istituti penitenziari </t>
    </r>
  </si>
  <si>
    <r>
      <t>Potenziamento</t>
    </r>
    <r>
      <rPr>
        <b/>
        <sz val="13"/>
        <color theme="1"/>
        <rFont val="Calibri"/>
        <family val="2"/>
        <scheme val="minor"/>
      </rPr>
      <t xml:space="preserve"> Ufficio RVA&amp;R</t>
    </r>
  </si>
  <si>
    <t xml:space="preserve">010 Sostegno operativo </t>
  </si>
  <si>
    <r>
      <rPr>
        <b/>
        <sz val="13"/>
        <color theme="1"/>
        <rFont val="Calibri"/>
        <family val="2"/>
        <scheme val="minor"/>
      </rPr>
      <t>Personale aggiuntivo</t>
    </r>
    <r>
      <rPr>
        <sz val="13"/>
        <color theme="1"/>
        <rFont val="Calibri"/>
        <family val="2"/>
        <scheme val="minor"/>
      </rPr>
      <t>: 3 RU a supporto dell'ufficio V della Direzione Servizi per attività di gestione e monitoraggio dei programmi e dei progetti di RVA</t>
    </r>
  </si>
  <si>
    <t>Ufficio RVA</t>
  </si>
  <si>
    <r>
      <rPr>
        <b/>
        <sz val="12"/>
        <color theme="1"/>
        <rFont val="Calibri"/>
        <family val="2"/>
        <scheme val="minor"/>
      </rPr>
      <t>Personale aggiuntivo</t>
    </r>
    <r>
      <rPr>
        <sz val="12"/>
        <color theme="1"/>
        <rFont val="Calibri"/>
        <family val="2"/>
        <scheme val="minor"/>
      </rPr>
      <t>: 3 RU a supporto dell'ufficio V della Direzione Servizi per attività di gestione e monitoraggio dei programmi e dei progetti di RVA</t>
    </r>
  </si>
  <si>
    <t>OS 4 Solidarietà</t>
  </si>
  <si>
    <r>
      <t xml:space="preserve">Sviluppo di nuove forme di </t>
    </r>
    <r>
      <rPr>
        <b/>
        <sz val="13"/>
        <color theme="1"/>
        <rFont val="Calibri"/>
        <family val="2"/>
        <scheme val="minor"/>
      </rPr>
      <t>complementary pathways</t>
    </r>
  </si>
  <si>
    <t xml:space="preserve">003 Reinsediamento </t>
  </si>
  <si>
    <t xml:space="preserve">Definizione e sperimentazione di un modello di complementary pathways </t>
  </si>
  <si>
    <t>Min Interno - Dir. Servizi - Ufficio II Relazioni Internaz.</t>
  </si>
  <si>
    <t>Reinsediamento e Ammissione Umanitaria</t>
  </si>
  <si>
    <t>29 352 416,20</t>
  </si>
  <si>
    <t>Reinsediamento e ammissioni umanitarie pledges 2021, 2022, 2023</t>
  </si>
  <si>
    <t>continuativa</t>
  </si>
  <si>
    <t>Resettlement</t>
  </si>
  <si>
    <t>TOTALE OS</t>
  </si>
  <si>
    <t>Assistenza Tecnica</t>
  </si>
  <si>
    <t>Tot. / 1,06</t>
  </si>
  <si>
    <t>TOTALE PIANIFICATO</t>
  </si>
  <si>
    <t>TOTALE IMPEGNATO</t>
  </si>
  <si>
    <t>Classificazione interventi</t>
  </si>
  <si>
    <t>Budget impegnato</t>
  </si>
  <si>
    <t xml:space="preserve">% </t>
  </si>
  <si>
    <r>
      <t xml:space="preserve">Dotazione disponibile ARES (2021) 2665525 
</t>
    </r>
    <r>
      <rPr>
        <sz val="14"/>
        <color theme="1"/>
        <rFont val="Calibri"/>
        <family val="2"/>
        <scheme val="minor"/>
      </rPr>
      <t>(comprensiva di quota AT al 6%)</t>
    </r>
  </si>
  <si>
    <t>quota UE</t>
  </si>
  <si>
    <r>
      <t xml:space="preserve">Dotazione reinsediamento / ammissione umanitaria
</t>
    </r>
    <r>
      <rPr>
        <sz val="14"/>
        <color theme="1"/>
        <rFont val="Calibri"/>
        <family val="2"/>
        <scheme val="minor"/>
      </rPr>
      <t>(comprensiva di quota AT al 6%)</t>
    </r>
  </si>
  <si>
    <t>TOTALE</t>
  </si>
  <si>
    <t>SALDO</t>
  </si>
  <si>
    <t>Progetto Report statistico (conguaglio)</t>
  </si>
  <si>
    <t>Report statistico: fabbisogno</t>
  </si>
  <si>
    <t>saldo</t>
  </si>
  <si>
    <t>BUDGET DA ALLOCARESU OS</t>
  </si>
  <si>
    <t>Provincia</t>
  </si>
  <si>
    <t>Regione</t>
  </si>
  <si>
    <t xml:space="preserve">Aquila </t>
  </si>
  <si>
    <t xml:space="preserve">Chieti </t>
  </si>
  <si>
    <t xml:space="preserve">Pescara </t>
  </si>
  <si>
    <t xml:space="preserve">Teramo </t>
  </si>
  <si>
    <t xml:space="preserve">Matera </t>
  </si>
  <si>
    <t xml:space="preserve">Potenza </t>
  </si>
  <si>
    <t xml:space="preserve">Catanzaro </t>
  </si>
  <si>
    <t xml:space="preserve">Cosenza </t>
  </si>
  <si>
    <t xml:space="preserve">Crotone </t>
  </si>
  <si>
    <t xml:space="preserve">Reggio-Calabria </t>
  </si>
  <si>
    <t xml:space="preserve">Vibo-Valentia </t>
  </si>
  <si>
    <t xml:space="preserve">Avellino </t>
  </si>
  <si>
    <t xml:space="preserve">Benevento </t>
  </si>
  <si>
    <t xml:space="preserve">Caserta </t>
  </si>
  <si>
    <t xml:space="preserve">Napoli </t>
  </si>
  <si>
    <t xml:space="preserve">Salerno </t>
  </si>
  <si>
    <t xml:space="preserve">Bologna </t>
  </si>
  <si>
    <t>Emilia Romagna</t>
  </si>
  <si>
    <t xml:space="preserve">Ferrara </t>
  </si>
  <si>
    <t xml:space="preserve">Forli-Cesena </t>
  </si>
  <si>
    <t xml:space="preserve">Modena </t>
  </si>
  <si>
    <t xml:space="preserve">Parma </t>
  </si>
  <si>
    <t xml:space="preserve">Piacenza </t>
  </si>
  <si>
    <t xml:space="preserve">Ravenna </t>
  </si>
  <si>
    <t xml:space="preserve">Reggio-Emilia </t>
  </si>
  <si>
    <t xml:space="preserve">Rimini </t>
  </si>
  <si>
    <t xml:space="preserve">Gorizia </t>
  </si>
  <si>
    <t>Friuli Venezia Giulia</t>
  </si>
  <si>
    <t xml:space="preserve">Pordenone </t>
  </si>
  <si>
    <t xml:space="preserve">Trieste </t>
  </si>
  <si>
    <t xml:space="preserve">Udine </t>
  </si>
  <si>
    <t xml:space="preserve">Frosinone </t>
  </si>
  <si>
    <t xml:space="preserve">Latina </t>
  </si>
  <si>
    <t xml:space="preserve">Rieti </t>
  </si>
  <si>
    <t xml:space="preserve">Viterbo </t>
  </si>
  <si>
    <t xml:space="preserve">Genova </t>
  </si>
  <si>
    <t xml:space="preserve">Imperia </t>
  </si>
  <si>
    <t xml:space="preserve">La-Spezia </t>
  </si>
  <si>
    <t xml:space="preserve">Savona </t>
  </si>
  <si>
    <t xml:space="preserve">Bergamo </t>
  </si>
  <si>
    <t xml:space="preserve">Brescia </t>
  </si>
  <si>
    <t xml:space="preserve">Como </t>
  </si>
  <si>
    <t xml:space="preserve">Cremona </t>
  </si>
  <si>
    <t xml:space="preserve">Lecco </t>
  </si>
  <si>
    <t xml:space="preserve">Lodi </t>
  </si>
  <si>
    <t xml:space="preserve">Mantova </t>
  </si>
  <si>
    <t xml:space="preserve">Milano </t>
  </si>
  <si>
    <t xml:space="preserve">Pavia </t>
  </si>
  <si>
    <t xml:space="preserve">Sondrio </t>
  </si>
  <si>
    <t xml:space="preserve">Varese </t>
  </si>
  <si>
    <t xml:space="preserve">Monza e Brianza </t>
  </si>
  <si>
    <t xml:space="preserve">Ancona </t>
  </si>
  <si>
    <t xml:space="preserve">Ascoli-Piceno </t>
  </si>
  <si>
    <t xml:space="preserve">Macerata </t>
  </si>
  <si>
    <t xml:space="preserve">Pesaro-Urbino </t>
  </si>
  <si>
    <t xml:space="preserve">Fermo </t>
  </si>
  <si>
    <t xml:space="preserve">Campobasso </t>
  </si>
  <si>
    <t xml:space="preserve">Isernia </t>
  </si>
  <si>
    <t xml:space="preserve">Alessandria </t>
  </si>
  <si>
    <t xml:space="preserve">Asti </t>
  </si>
  <si>
    <t xml:space="preserve">Biella </t>
  </si>
  <si>
    <t xml:space="preserve">Cuneo </t>
  </si>
  <si>
    <t xml:space="preserve">Novara </t>
  </si>
  <si>
    <t xml:space="preserve">Torino </t>
  </si>
  <si>
    <t xml:space="preserve">Verbania </t>
  </si>
  <si>
    <t xml:space="preserve">Vercelli </t>
  </si>
  <si>
    <t xml:space="preserve">Bari </t>
  </si>
  <si>
    <t xml:space="preserve">Brindisi </t>
  </si>
  <si>
    <t xml:space="preserve">Foggia </t>
  </si>
  <si>
    <t xml:space="preserve">Lecce </t>
  </si>
  <si>
    <t xml:space="preserve">Taranto </t>
  </si>
  <si>
    <t xml:space="preserve">Barletta-Andria-Trani </t>
  </si>
  <si>
    <t xml:space="preserve">Cagliari </t>
  </si>
  <si>
    <t xml:space="preserve">Nuoro </t>
  </si>
  <si>
    <t xml:space="preserve">Oristano </t>
  </si>
  <si>
    <t xml:space="preserve">Sassari </t>
  </si>
  <si>
    <t xml:space="preserve">Carbonia-Iglesias </t>
  </si>
  <si>
    <t xml:space="preserve">Medio Campidano </t>
  </si>
  <si>
    <t xml:space="preserve">Ogliastra </t>
  </si>
  <si>
    <t xml:space="preserve">Olbia-Tempio </t>
  </si>
  <si>
    <t xml:space="preserve">Agrigento </t>
  </si>
  <si>
    <t xml:space="preserve">Caltanissetta </t>
  </si>
  <si>
    <t xml:space="preserve">Catania </t>
  </si>
  <si>
    <t xml:space="preserve">Enna </t>
  </si>
  <si>
    <t xml:space="preserve">Messina </t>
  </si>
  <si>
    <t xml:space="preserve">Palermo </t>
  </si>
  <si>
    <t xml:space="preserve">Ragusa </t>
  </si>
  <si>
    <t xml:space="preserve">Siracusa </t>
  </si>
  <si>
    <t xml:space="preserve">Trapani </t>
  </si>
  <si>
    <t xml:space="preserve">Arezzo </t>
  </si>
  <si>
    <t xml:space="preserve">Firenze </t>
  </si>
  <si>
    <t xml:space="preserve">Grosseto </t>
  </si>
  <si>
    <t xml:space="preserve">Livorno </t>
  </si>
  <si>
    <t xml:space="preserve">Lucca </t>
  </si>
  <si>
    <t xml:space="preserve">Massa-Carrara </t>
  </si>
  <si>
    <t xml:space="preserve">Pisa </t>
  </si>
  <si>
    <t xml:space="preserve">Pistoia </t>
  </si>
  <si>
    <t xml:space="preserve">Prato </t>
  </si>
  <si>
    <t xml:space="preserve">Siena </t>
  </si>
  <si>
    <t xml:space="preserve">Bolzano </t>
  </si>
  <si>
    <t>Trentino Alto Adige</t>
  </si>
  <si>
    <t xml:space="preserve">Trento </t>
  </si>
  <si>
    <t xml:space="preserve">Perugia </t>
  </si>
  <si>
    <t xml:space="preserve">Terni </t>
  </si>
  <si>
    <t xml:space="preserve">Aosta </t>
  </si>
  <si>
    <t xml:space="preserve">Belluno </t>
  </si>
  <si>
    <t xml:space="preserve">Padova </t>
  </si>
  <si>
    <t xml:space="preserve">Rovigo </t>
  </si>
  <si>
    <t xml:space="preserve">Treviso </t>
  </si>
  <si>
    <t xml:space="preserve">Venezia </t>
  </si>
  <si>
    <t xml:space="preserve">Verona </t>
  </si>
  <si>
    <t xml:space="preserve">Vicenza </t>
  </si>
  <si>
    <t>PROG-1127</t>
  </si>
  <si>
    <t>PROG-268</t>
  </si>
  <si>
    <t>PROG-311</t>
  </si>
  <si>
    <t>PROG-312</t>
  </si>
  <si>
    <t>PROG-352</t>
  </si>
  <si>
    <t>PROG-363</t>
  </si>
  <si>
    <t>PROG-389</t>
  </si>
  <si>
    <t>PROG-423</t>
  </si>
  <si>
    <t>PROG-461</t>
  </si>
  <si>
    <t>PROG-506</t>
  </si>
  <si>
    <t>PROG-510</t>
  </si>
  <si>
    <t>PROG-580</t>
  </si>
  <si>
    <t>PROG-589</t>
  </si>
  <si>
    <t>PROG-593</t>
  </si>
  <si>
    <t>PROG-617</t>
  </si>
  <si>
    <t>PROG-619</t>
  </si>
  <si>
    <t>PROG-623</t>
  </si>
  <si>
    <t>PROG-643</t>
  </si>
  <si>
    <t>PROG-688</t>
  </si>
  <si>
    <t>PROG-705</t>
  </si>
  <si>
    <t>PROG-714</t>
  </si>
  <si>
    <t>PROG-722</t>
  </si>
  <si>
    <t>PROG-723</t>
  </si>
  <si>
    <t>PROG-741</t>
  </si>
  <si>
    <t>PROG-748</t>
  </si>
  <si>
    <t>COMUNE DI BRESCIA</t>
  </si>
  <si>
    <t>PROVINCIA AUTONOMA DI TRENTO</t>
  </si>
  <si>
    <t>ROMA CAPITALE - DIPARTIMENTO POLITICHE SOCIALI E SALUTE</t>
  </si>
  <si>
    <t>COMUNE DI BERGAMO</t>
  </si>
  <si>
    <t>COMUNE DI MONTELEONE DI PUGLIA</t>
  </si>
  <si>
    <t>COMUNE DI VASTO</t>
  </si>
  <si>
    <t>DIVERSITÀ COME MERAVIGLIOSA OPPORTUNITÀ</t>
  </si>
  <si>
    <t>COMUNE DI CREMONA</t>
  </si>
  <si>
    <t>RIPARTI</t>
  </si>
  <si>
    <t>€ 1.000.000,00</t>
  </si>
  <si>
    <t>€ 975.088,97</t>
  </si>
  <si>
    <t>€ 963.969,25</t>
  </si>
  <si>
    <t>€ 964.983,37</t>
  </si>
  <si>
    <t>€ 962.452,70</t>
  </si>
  <si>
    <t>€ 981.144,71</t>
  </si>
  <si>
    <t>€ 861.933,28</t>
  </si>
  <si>
    <t>€ 277.001,60</t>
  </si>
  <si>
    <t>€ 975.544,73</t>
  </si>
  <si>
    <t>€ 999.989,58</t>
  </si>
  <si>
    <t>€ 993.251,29</t>
  </si>
  <si>
    <t>€ 968.873,01</t>
  </si>
  <si>
    <t>€ 980.576,71</t>
  </si>
  <si>
    <t>€ 961.384,67</t>
  </si>
  <si>
    <t>€ 988.131,40</t>
  </si>
  <si>
    <t>€ 809.104,04</t>
  </si>
  <si>
    <t>€ 994.722,78</t>
  </si>
  <si>
    <t>€ 864.717,91</t>
  </si>
  <si>
    <t>€ 652.722,40</t>
  </si>
  <si>
    <t>€ 968.617,93</t>
  </si>
  <si>
    <t>€ 643.877,42</t>
  </si>
  <si>
    <t>€ 930.800,98</t>
  </si>
  <si>
    <t>€ 928.467,89</t>
  </si>
  <si>
    <t>CU</t>
  </si>
  <si>
    <t>BS</t>
  </si>
  <si>
    <t>Roma</t>
  </si>
  <si>
    <t>PR</t>
  </si>
  <si>
    <t>RG</t>
  </si>
  <si>
    <t>PROG-1112</t>
  </si>
  <si>
    <t>€ 750.000,00</t>
  </si>
  <si>
    <t>PROG-04</t>
  </si>
  <si>
    <t>PROG-09</t>
  </si>
  <si>
    <t>TIPOLOGIA DI INTERVENTO</t>
  </si>
  <si>
    <t>DATA FINE PROGETTO</t>
  </si>
  <si>
    <t>COSTO COMPLESSIVO</t>
  </si>
  <si>
    <t>TASSO DI COFINANZIAMENTO</t>
  </si>
  <si>
    <t>DATA AVVIO PROGETTO</t>
  </si>
  <si>
    <t>ID</t>
  </si>
  <si>
    <t>CODICE PROGETTO</t>
  </si>
  <si>
    <t>NOVASS SOC. COOP. SOC. ONLUS</t>
  </si>
  <si>
    <t>SANITARIA DELFINO SOCIETÀ COOPERATIVA SOCIALE</t>
  </si>
  <si>
    <t>CONSORZIO HERA SOCIETÀ COOPERATIVA SOCIALE</t>
  </si>
  <si>
    <t>CO&amp;SO-CONSORZIO PER LA COOPERAZIONE E LA SOLIDARIETÀ</t>
  </si>
  <si>
    <t>COOPERATIVA OPERA PROSSIMA SOCIETÀ COOPERATIVA SOCIALE</t>
  </si>
  <si>
    <t>CONSORZIO IL NODO SOC. COOP. SOC.</t>
  </si>
  <si>
    <t>ASSOCIAZIONE LA MANO DI FRANCESCO ONLUS</t>
  </si>
  <si>
    <t>FILEF BASILICATA SOCIETA' COOPERATIVA SOCIALE</t>
  </si>
  <si>
    <t>GIADA ONLUS COOPERATIVA SOCIALE</t>
  </si>
  <si>
    <t>SOCIETÀ COOPERATIVA SOCIALE BADIA GRANDE</t>
  </si>
  <si>
    <t>CONSORZIO MATRIX</t>
  </si>
  <si>
    <t>CONSORZIO UMANA SOLIDARIETÀ SCS</t>
  </si>
  <si>
    <t>SOCIETÀ COOPERATIVA SOCIALE ALADINO</t>
  </si>
  <si>
    <t>SOCIETÀ COOPERATIVA SOCIALE FORMAZIONE E COMUNIONE ONLUS (FO.CO. ONLUS)</t>
  </si>
  <si>
    <t>COMUNE DI GENOVA</t>
  </si>
  <si>
    <t>REGIONE EMILIA-ROMAGNA</t>
  </si>
  <si>
    <t>REGIONE AUTONOMA DELLA SARDEGNA</t>
  </si>
  <si>
    <t xml:space="preserve">MINISTERO DELL'INTERNO – DLCI - UFFICIO RELAZIONI INTERNAZIONALI </t>
  </si>
  <si>
    <t>REGIONE PUGLIA</t>
  </si>
  <si>
    <t>MINISTERO DELL'INTERNO - DIPARTIMENTO DELLA PUBBLICA SICUREZZA</t>
  </si>
  <si>
    <t>DIREZIONE CENTRALE PER LA PROGRAMMAZIONE E I SERVIZI GENERALI (PER UFFICIO REL. INT.)</t>
  </si>
  <si>
    <t>DIREZIONE CENTRALE PER LA PROGRAMMAZIONE E I SERVIZI GENERALI (PER CNA)</t>
  </si>
  <si>
    <t>DIREZIONE CENTRALE PER LA PROGRAMMAZIONE E I SERVIZI GENERALI (PER DIR. SERVIZI CIVILI)</t>
  </si>
  <si>
    <t>MINISTERO DELL'INTERNO - DIREZIONE CENTRALE DEI SERVIZI CIVILI PER L'IMMIGRAZIONE E L'ASILO</t>
  </si>
  <si>
    <t>AZIENDA SPECIALE CONSORTILE COMUNI INSIEME PER LO SVILUPPO SOCIALE</t>
  </si>
  <si>
    <t>REGIONE MARCHE - AGENZIA REGIONALE SANITARIA ARS MARCHE</t>
  </si>
  <si>
    <t>COMUNE DI CASTEL SAN LORENZO (SA)</t>
  </si>
  <si>
    <t>AZIENDA SANITARIA PROVINCIALE DI TRAPANI</t>
  </si>
  <si>
    <t>UNIONE DEI COMUNI VALLE DEL SAVIO</t>
  </si>
  <si>
    <t>COMUNE DI PRATO</t>
  </si>
  <si>
    <t>COMUNE DI NUORO</t>
  </si>
  <si>
    <t>AZIENDA LIGURE SANITARIA - A.LI.SA.</t>
  </si>
  <si>
    <t>COMUNE DI SANT'ANDREA DI CONZA</t>
  </si>
  <si>
    <t>COMUNE DI VICENZA</t>
  </si>
  <si>
    <t>AZIENDA OSPEDALIERO UNIVERSITARIA MEYER IRCCS</t>
  </si>
  <si>
    <t>ASL ROMA 1 - AZIENDA SANITARIA LOCALE</t>
  </si>
  <si>
    <t>COMUNE DI CINISELLO BALSAMO</t>
  </si>
  <si>
    <t>COMUNE DI REGGIO EMILIA</t>
  </si>
  <si>
    <t>COMUNE DI MILANO</t>
  </si>
  <si>
    <t>COMUNE DI SPOLETO</t>
  </si>
  <si>
    <t>AZIENDA SANITARIA USL UMBRIA 1</t>
  </si>
  <si>
    <t>AZIENDA SANITARIA LOCALE DI SALERNO</t>
  </si>
  <si>
    <t xml:space="preserve"> REGIONE CALABRIA </t>
  </si>
  <si>
    <t>COMUNE DI CARMIANO</t>
  </si>
  <si>
    <t>UNIONE DEI COMUNI LE TERRE DELLA MARCA SENONE</t>
  </si>
  <si>
    <t>COMUNE DI LIZZANELLO (LE)</t>
  </si>
  <si>
    <t>COMUNE DI SOLOPACA</t>
  </si>
  <si>
    <t>COMUNE DI DESIO</t>
  </si>
  <si>
    <t>COMUNE PORTO TORRES</t>
  </si>
  <si>
    <t>COMUNE DI ARGENTA</t>
  </si>
  <si>
    <t>COMUNE DI VERONA</t>
  </si>
  <si>
    <t>COMUNE DI SUCCIVO</t>
  </si>
  <si>
    <t>COMUNE DI MIGLIERINA</t>
  </si>
  <si>
    <t xml:space="preserve">REGIONE MOLISE </t>
  </si>
  <si>
    <t>L.E.S.S.- LOTTA ALL'ESCLUSIONE SOCIALE PER LA SOSTENIBILITÀ E LA TUTELA DEI DIRITTI_x0002_SOCIETÀ COOPERATIVA SOCIALE ARL ETS SOCIALE A</t>
  </si>
  <si>
    <t>COMMISSIONE NAZIONALE PER IL DIRITTO DI ASILO</t>
  </si>
  <si>
    <t>COMUNE DI CUNEO</t>
  </si>
  <si>
    <t>COMUNE DI RAVENNA</t>
  </si>
  <si>
    <t>CITTÀ DI SETTIMO TORINESE</t>
  </si>
  <si>
    <t>COMUNE DI BOLOGNA</t>
  </si>
  <si>
    <t>COMUNE DI PALERMO</t>
  </si>
  <si>
    <t>CITTÀ DI TORINO</t>
  </si>
  <si>
    <t>COMUNE DI IVREA</t>
  </si>
  <si>
    <t>COMUNE DI SANT'ANGELO DEI LOMBARDI</t>
  </si>
  <si>
    <t>COMUNE DI PARMA</t>
  </si>
  <si>
    <t>COMUNE DI VITTORIA</t>
  </si>
  <si>
    <t>COMUNE DI FIRENZE</t>
  </si>
  <si>
    <t>COMUNE DI TRANI</t>
  </si>
  <si>
    <t>COMUNE DI PETRURO IRPINO</t>
  </si>
  <si>
    <t>COMUNE DI NAPOLI</t>
  </si>
  <si>
    <t>COMUNE DI CAPANNORI</t>
  </si>
  <si>
    <t>ISTITUTO NAZIONALE PER LA PROMOZIONE DELLA SALUTE DELLE POPOLAZIONI MIGRANTI E PER 
IL CONTRASTO DELLE MALATTIE DELLA POVERTÀ (INMP)</t>
  </si>
  <si>
    <t>POTENZIAMENTO DELL'UNITÀ RESETTLEMENT ED INTERVENTI DI CAPACITY BUILDING SUL TERRITORIO A SUPPORTO DEL REINSEDIAMENTO</t>
  </si>
  <si>
    <t>RA.DI.CI. - RIFUGIATI DIVENTANO CITTADINI</t>
  </si>
  <si>
    <t>SALUS - PIANO DI SALUTE E ACCOGLIENZA TRAMITE IL LAVORO UNITO DEI SERVIZI</t>
  </si>
  <si>
    <t>MED.E.A. - MEDIAZIONE CULTURALE E AUSILIO AGLI UFFICI IMMIGRAZIONE DELLE QUESTURE</t>
  </si>
  <si>
    <t>PERSONE (PERCORSI EMILIA-ROMAGNA SALUTE OBIETTIVO NESSUNO ESCLUSO)</t>
  </si>
  <si>
    <t xml:space="preserve">PROSECUZIONE BIENNALE DI PROGETTI DI ACCOGLIENZA PER MSNA </t>
  </si>
  <si>
    <t>OSA - OPPORTUNITÀ E SUPPORTO PER L'AUTONOMIA</t>
  </si>
  <si>
    <t>CARE-RISE - COORDINAMENTO PER UNA RETE INTEGRATA DI SOSTEGNO E EMPOWERMENT PER I RIFUGIATI NEL SISTEMA DI WELFARE LOCALE</t>
  </si>
  <si>
    <t>AZIONI INTEGRATE DEL SERVIZIO SANITARIO DELLA REGIONE MARCHE PER LA SALUTE PSICO_x0002_FISICA DEI MIGRANTI FORZATI E DEI MINORI NON ACCOMPAGNAT</t>
  </si>
  <si>
    <t>STRADA FACENDO</t>
  </si>
  <si>
    <t>PER.S.O.N.E. SICILIA - PERCORSO SALUTE OBIETTIVO NESSUNO ESCLUSO SICILIA</t>
  </si>
  <si>
    <t>INTEGRA: INIZIATIVE TERRITORIALI GENERATRICI DI RETI PER L'AUTONOMIA DEI RIFUGIATI</t>
  </si>
  <si>
    <t>AUTONOMA DI TRENTO PER RICHIEDENTI ASILO E TITOLARI DI PROTEZIONE INTERNAZIONALE</t>
  </si>
  <si>
    <t>ASAP: AUTONOMIA SOCIO ABITATIVA PRATO</t>
  </si>
  <si>
    <t>ARTICOLO 10 C.</t>
  </si>
  <si>
    <t>START - SISTEMA INTEGRATO PER L'AUTONOMIA ED IL RAFFORZAMENTO DEI PERCORSI DI INCLUSIONE DEI TITOLARI DI PROTEZIONE INTERNAZIONALE</t>
  </si>
  <si>
    <t>APPRODI</t>
  </si>
  <si>
    <t>S.A.RE.I. -SANT'ANDREA DI CONZA ACCOGLIENTE</t>
  </si>
  <si>
    <t>DAL PROGETTO SAI AL PROGETTO SEI: SUPPORTO ALL'EMANCIPAZIONE INCLUSIVA</t>
  </si>
  <si>
    <t>ORA MI SENTO A CASA - PERCORSI DI EMANCIPAZIONE E AUTONOMIA</t>
  </si>
  <si>
    <t xml:space="preserve">PROSIT-PROMUOVERE SERVIZI INTERDISCIPLINARI TERRITORIALI PER LA SALUTE DEI </t>
  </si>
  <si>
    <t>RICHIEDENTI ASILO E RIFUGIATI</t>
  </si>
  <si>
    <t>IN.TE.S.A  INIZIATIVE TERRITORIALI DI SUPPORTO ALLA AUTONOMIA DEI RIFUGIATI</t>
  </si>
  <si>
    <t>RIESCO: RETE DI INTEGRAZIONE E DI EMANCIPAZIONE SOCIALE PER VIVERE LA COMUNITÀ</t>
  </si>
  <si>
    <t>CI.SIAMO - PERCORSI PER L'INCLUSIONE</t>
  </si>
  <si>
    <t>STEPS - SUPPORTO TERRITORIALE</t>
  </si>
  <si>
    <t>PREVENZIONE 5.0</t>
  </si>
  <si>
    <t xml:space="preserve">DALLA A ALLA Z – DALL’ACCOGLIENZA ALL’INTEGRAZIONE	</t>
  </si>
  <si>
    <t>SPOLETO CITTÀ APERTA</t>
  </si>
  <si>
    <t>WELCOME VALDELSA</t>
  </si>
  <si>
    <t>S.A.F.E- SALUTE E ACCOGLIENZA PER LE FRAGILITÀ EMERGENTI</t>
  </si>
  <si>
    <t>M.I.S.C.A MIGRANTI IN SALUTE IN CAMPANIA</t>
  </si>
  <si>
    <t>I’M IN SEPINO - INNOVATIVE METHODOLOGIES FOR INCLUSION</t>
  </si>
  <si>
    <t>CO.E.SI.MI - COOPERAZIONE E SVILUPPO INCLUSIVO PER MIGRANTI</t>
  </si>
  <si>
    <t xml:space="preserve"> TOGETHER(E) </t>
  </si>
  <si>
    <t>P.I.U. SAI - PERCORSI INDIVIDUALIZZATI DI USCITA DAL SAI</t>
  </si>
  <si>
    <t>PAIS PERCORSI DI AUTONOMIA INDIVIDUALI PER STRANIERI</t>
  </si>
  <si>
    <t>PROGETTO TETRIS - TERRITORIO E RISORSE PER L'INCLUSIONE</t>
  </si>
  <si>
    <t>SMART - SUPPORTO MIRATO ALL'AUTONOMIA RIVOLTO AI TITOLARI DI PROTEZIONE INTERNAZIONALE</t>
  </si>
  <si>
    <t xml:space="preserve">PR.I.M.A. CARMIANO - PROMOZIONE DELL'INTEGRAZIONE SOCIALE ED ECONOMICA DEI MIGRANTI </t>
  </si>
  <si>
    <t>HOMELINK</t>
  </si>
  <si>
    <t>PR.I.M.A. LIZZANELLO - PROMOZIONE DELL'INTEGRAZIONE SOCIALE ED ECONOMICA DEI MIGRANTI</t>
  </si>
  <si>
    <t>PR.I.M.A. ARNESANO- PROMOZIONE DELL'INTEGRAZIONE SOCIALE ED ECONOMICA DEI MIGRANTI</t>
  </si>
  <si>
    <t>RESTIAMO CONNESSI</t>
  </si>
  <si>
    <t>ACCASAI</t>
  </si>
  <si>
    <t>PROGETTO V.A.I. (VERSO L'AUTONOMIA E L'INDIPENDENZA)</t>
  </si>
  <si>
    <t>VERSO IL FUTURO. PERCORSI DI INCLUSIONE E AUTONOMIA DEI RIFUGIATI A BADOLATO.</t>
  </si>
  <si>
    <t>I’M IN PORTO TORRES – INNOVATIVE METHODOLOGIES FOR INCLUSION</t>
  </si>
  <si>
    <t>AR.C.A - ARGENTA E CENTO PER L'AUTONOMIA</t>
  </si>
  <si>
    <t>STEP UP: UN PASSO AVANTI VERSO L’AUTONOMIA</t>
  </si>
  <si>
    <t>VIA_VITE IN AUTONOMIA VALLI ETRUSCHE</t>
  </si>
  <si>
    <t>SPIR.NET 2 - SALUTE PROTEZIONE INTERNAZIONALE RICHIEDENTI NETWORK</t>
  </si>
  <si>
    <t>S.H.E - SOCIAL HUB EXPERIENCE</t>
  </si>
  <si>
    <t>INSIEME - INTERVENTO DI SUPPORTO ALL'INCLUSIONE SOCIOECONOMICA DI FAMIGLIE E
TITOLARI DI PROTEZIONE INTERNAZIONALE NEL COMUNE DI FISCAGLIA</t>
  </si>
  <si>
    <t>APPRODI PER RE-STARE - AZIONI PER POTENZIARE LE OPPORTUNITÀ DI INCLUSIONE DEI TITOLARI DI PROTEZIONE INTERNAZIONALE</t>
  </si>
  <si>
    <t>C.A.R.E. - COMUNITÀ AGGREGANTI PER REINSERIMENTI DI ECCELLENZA</t>
  </si>
  <si>
    <t xml:space="preserve">GOT AUT – GENERARE OPPORTUNITÀ TERRITORIALI PER L’AUTONOMIA </t>
  </si>
  <si>
    <t>CALITRI ACCOGLIE</t>
  </si>
  <si>
    <t>ALI DI AUTONOMIA: ABITAZIONE</t>
  </si>
  <si>
    <t xml:space="preserve">SALUTE MENTALE E ACCOGLIENZA PER RICHIEDENTI ASILO </t>
  </si>
  <si>
    <t xml:space="preserve">HEALTH 4 ALL </t>
  </si>
  <si>
    <t>KAABO - PERCORSI DI ACCOGLIENZA</t>
  </si>
  <si>
    <t>S.T.A.R.T.! SISTEMA TERRITORIALE DI ACCOGLIENZA RESIDENZIALE TEMPORANEA PER 
MSNA</t>
  </si>
  <si>
    <t>RAFFORZAMENTO DELLA CAPACITÀ DI ACCOGLIENZA, INCLUSIONE E ACCOMPAGNAMENTO ALL'AUTONOMIA DEI MSNA NELLA RETE SAI - 2021-2024 BIS</t>
  </si>
  <si>
    <t>POTENZIAMENTO LINGUISTICO – CORSI DI FORMAZIONE DELLA LINGUA INGLESE PER L’INCLUSIONE E L’AUTONOMIA</t>
  </si>
  <si>
    <t>EXIT - USCITE IN SICUREZZA</t>
  </si>
  <si>
    <t>FIND YOUR GROOVE. PERCORSI DI AUTONOMIA E INCLUSIONE SOCIO-LAVORATIVA PER RIFUGIATI</t>
  </si>
  <si>
    <t>F.U.T.U.R.A. - FAVORIRE L’AUTONOMIA DEI TITOLARI DI PROTEZIONE INTERNAZIONALE IN USCITA DAI PERCORSI DI ACCOGLIENZA</t>
  </si>
  <si>
    <t>FAR CENTRO - FAMIGLIE E RIFUGIATI AL CENTRO</t>
  </si>
  <si>
    <t>SETTIMO PIANO - PROMOZIONE DELL’AUTONOMIA DEI RIFUGIATI PER L’INCLUSIONE SOCIALE</t>
  </si>
  <si>
    <t>CASA - COOPERARE PER FAVORIRE L'ABITARE SOCIALE E L'AUTONOMIA ABITATIVA</t>
  </si>
  <si>
    <t>ENTI LOCALI E COMUNITÀ PER L'AUTONOMIA</t>
  </si>
  <si>
    <t>ABITATO</t>
  </si>
  <si>
    <t>STAI - SUPPORTO E TUTORAGGIO ALL'ABITARE INDIPENDENTE</t>
  </si>
  <si>
    <t>INTERAZIONI</t>
  </si>
  <si>
    <t>SINERGIA - SERVIZI INTEGRATI DI EMPOWERMENT PER RIFUGIATI VERSO L’AUTONOMIA</t>
  </si>
  <si>
    <t>A.R.I.A. - AUTONOMIA</t>
  </si>
  <si>
    <t>S.P.A.C.E. - SPAZI PARTECIPATIVI PER L'AUTONOMIA</t>
  </si>
  <si>
    <t>R.I.P.A.RO -  RETI ISTITUZIONALI E PRIVATE PER L'AUTONOMIA A ROMA</t>
  </si>
  <si>
    <t>P.A.S.E.L.: PERCORSI DI AUTONOMIA SOCIALE</t>
  </si>
  <si>
    <t>RUBIKS: PERCORSI E SPERIMENTAZIONI PER L'AUTONOMIA SOCIALE ED ECONOMICA DEI RIFUGIATI</t>
  </si>
  <si>
    <t>S.O.G.L.I.A. SISTEMA DI OPPORTUNITÀ A GOVERNANCE LOCALE PER L'INTEGRAZIONE E L'AUTONOMIA</t>
  </si>
  <si>
    <t>A.L.B.A. (ABITARE E LAVORARE A BERGAMO ASSIEME) PER UN NUOVO INIZIO</t>
  </si>
  <si>
    <t>INTEGRA_AZIONI (SISTEMA TERRITORIALE) PER L’AUTONOMIA ECONOMICA E SOCIALE</t>
  </si>
  <si>
    <t>PERCORSI DI AUTONOMIA</t>
  </si>
  <si>
    <t>CANTIERI DI COMUNITÀ</t>
  </si>
  <si>
    <t>VADO DA ME</t>
  </si>
  <si>
    <t>PROMOZIONE DI STRUMENTI E BUONE PRASSI NELLA PRESA IN CARICO DEI BISOGNI DI SALUTE DEI MIGRANTI IN CONDIZIONE DI VULNERABILITÀ (TUTELAE)</t>
  </si>
  <si>
    <t>SICILIA</t>
  </si>
  <si>
    <t>MOLISE</t>
  </si>
  <si>
    <t>ABRUZZO</t>
  </si>
  <si>
    <t>CAMPANIA</t>
  </si>
  <si>
    <t>CALABRIA</t>
  </si>
  <si>
    <t>VENETO</t>
  </si>
  <si>
    <t xml:space="preserve">BASILICATA </t>
  </si>
  <si>
    <t>LAZIO</t>
  </si>
  <si>
    <t>PIEMONTE</t>
  </si>
  <si>
    <t>UMBRIA</t>
  </si>
  <si>
    <t>MARCHE</t>
  </si>
  <si>
    <t>LIGURIA</t>
  </si>
  <si>
    <t>LOMBARDIA</t>
  </si>
  <si>
    <t>SARDEGNA</t>
  </si>
  <si>
    <t>PUGLIA</t>
  </si>
  <si>
    <t xml:space="preserve">VENETO </t>
  </si>
  <si>
    <t>EMILIA - ROMAGNA</t>
  </si>
  <si>
    <t>TRENTINO ALTO ADIGE</t>
  </si>
  <si>
    <t>600 MSNA TRASFERITI NEL SISTEMA DI ACCOGLIENZA E INTEGRAZIONE (SAI)</t>
  </si>
  <si>
    <t>775 MSNA TRASFERITI NEL SISTEMA DI ACCOGLIENZA E INTEGRAZIONE (SAI)</t>
  </si>
  <si>
    <t>1000 MSNA TRASFERITI NEL SISTEMA DI ACCOGLIENZA E INTEGRAZIONE (SAI)</t>
  </si>
  <si>
    <t>750 MSNA TRASFERITI NEL SISTEMA DI ACCOGLIENZA E INTEGRAZIONE (SAI)</t>
  </si>
  <si>
    <t>1250 MSNA TRASFERITI NEL SISTEMA DI ACCOGLIENZA E INTEGRAZIONE (SAI)</t>
  </si>
  <si>
    <t>1500 MSNA TRASFERITI NEL SISTEMA DI ACCOGLIENZA E INTEGRAZIONE (SAI)</t>
  </si>
  <si>
    <t>900 MSNA TRASFERITI NEL SISTEMA DI ACCOGLIENZA E INTEGRAZIONE (SAI)</t>
  </si>
  <si>
    <t>1125 MSNA TRASFERITI NEL SISTEMA DI ACCOGLIENZA E INTEGRAZIONE (SAI)</t>
  </si>
  <si>
    <t>1525 MSNA TRASFERITI NEL SISTEMA DI ACCOGLIENZA E INTEGRAZIONE (SAI)</t>
  </si>
  <si>
    <t>1200 MSNA TRASFERITI NEL SISTEMA DI ACCOGLIENZA E INTEGRAZIONE (SAI)</t>
  </si>
  <si>
    <t>1550 MSNA TRASFERITI NEL SISTEMA DI ACCOGLIENZA E INTEGRAZIONE (SAI)</t>
  </si>
  <si>
    <t>100 PARTECIPANTI (OPERATORI) CHE RITENGONO UTILE LA FORMAZIONE PER IL LORO LAVORO</t>
  </si>
  <si>
    <t>15 PARTECIPANTI (CITTADINI DI PAESI TERZI) SOSTENUTI</t>
  </si>
  <si>
    <t>160 OPERATORI CHE RITENGONO UTILE LA FORMAZIONE PER IL LORO LAVORO</t>
  </si>
  <si>
    <t>15.000 PRATICHE (RICHIESTE DI PROTEZIONE INTERNAZIONALE E PER IL RICONOSCIMENTO DELLO STATUS DI RIFUGIATO) GESTITE GRAZIE AL PERSONALE AGGIUNTIVO ATTIVATO</t>
  </si>
  <si>
    <t>500 OPERATORI CHE RITENGONO UTILE LA FORMAZIONE PER IL LORO LAVORO</t>
  </si>
  <si>
    <t>4 UNITÀ DI PERSONALE AGGIUNTIVO ATTIVATE</t>
  </si>
  <si>
    <t>70 UNITÀ DI PERSONALE AGGIUNTIVO ATTIVATE</t>
  </si>
  <si>
    <t>20 UNITÀ DI PERSONALE AGGIUNTIVO ATTIVATE</t>
  </si>
  <si>
    <t>1123 POSTI RINNOVATI O RISTRUTTURATI PER MINORI NON ACCOMPAGNATI</t>
  </si>
  <si>
    <t>25 PARTECIPANTI (CITTADINI DI PAESI TERZI) SOSTENUTI</t>
  </si>
  <si>
    <t>40 PARTECIPANTI (CITTADINI DI PAESI TERZI) SOSTENUTI</t>
  </si>
  <si>
    <t>60 PARTECIPANTI (CITTADINI DI PAESI TERZI) SOSTENUTI</t>
  </si>
  <si>
    <t>300 OPERATORI CHE RITENGONO UTILE LA FORMAZIONE PER IL LORO LAVORO</t>
  </si>
  <si>
    <t>79 PARTECIPANTI (CITTADINI DI PAESI TERZI) SOSTENUTI</t>
  </si>
  <si>
    <t>230 OPERATORI CHE RITENGONO UTILE LA FORMAZIONE PER IL LORO LAVORO</t>
  </si>
  <si>
    <t>45 PARTECIPANTI (CITTADINI DI PAESI TERZI) SOSTENUTI</t>
  </si>
  <si>
    <t>25 OPERATORI CHE RITENGONO UTILE LA FORMAZIONE PER IL LORO LAVORO</t>
  </si>
  <si>
    <t>100 PARTECIPANTI (CITTADINI DI PAESI TERZI) SOSTENUTI</t>
  </si>
  <si>
    <t>20 PARTECIPANTI (CITTADINI DI PAESI TERZI) SOSTENUTI</t>
  </si>
  <si>
    <t>50 PARTECIPANTI (CITTADINI DI PAESI TERZI) SOSTENUTI</t>
  </si>
  <si>
    <t>30 PARTECIPANTI (CITTADINI DI PAESI TERZI) SOSTENUTI</t>
  </si>
  <si>
    <t>120 PARTECIPANTI (CITTADINI DI PAESI TERZI) SOSTENUTI</t>
  </si>
  <si>
    <t>10 PARTECIPANTI (CITTADINI DI PAESI TERZI) SOSTENUTI</t>
  </si>
  <si>
    <t>90 OPERATORI CHE RITENGONO UTILE LA FORMAZIONE PER IL LORO LAVORO</t>
  </si>
  <si>
    <t>108 OPERATORI CHE RITENGONO UTILE LA FORMAZIONE PER IL LORO LAVORO</t>
  </si>
  <si>
    <t>45 OPERATORI CHE RITENGONO UTILE LA FORMAZIONE PER IL LORO LAVORO</t>
  </si>
  <si>
    <t>90 PARTECIPANTI (CITTADINI DI PAESI TERZI) SOSTENUTI</t>
  </si>
  <si>
    <t>12 PARTECIPANTI (CITTADINI DI PAESI TERZI) SOSTENUTI</t>
  </si>
  <si>
    <t>80 OPERATORI CHE RITENGONO UTILE LA FORMAZIONE PER IL LORO LAVORO</t>
  </si>
  <si>
    <t>35 PARTECIPANTI (CITTADINI DI PAESI TERZI) SOSTENUTI</t>
  </si>
  <si>
    <t>120 OPERATORI CHE RITENGONO UTILE LA FORMAZIONE PER IL LORO LAVORO</t>
  </si>
  <si>
    <t>400 OPERATORI CHE RITENGONO UTILE LA FORMAZIONE PER IL LORO LAVORO</t>
  </si>
  <si>
    <t>200 PARTECIPANTI (CITTADINI DI PAESI TERZI) SOSTENUTI</t>
  </si>
  <si>
    <t>48 OPERATORI CHE RITENGONO UTILE LA FORMAZIONE PER IL LORO LAVORO</t>
  </si>
  <si>
    <t>150 PARTECIPANTI (CITTADINI DI PAESI TERZI) SOSTENUTI</t>
  </si>
  <si>
    <t>26 PARTECIPANTI (CITTADINI DI PAESI TERZI) SOSTENUTI</t>
  </si>
  <si>
    <t>42 PARTECIPANTI (CITTADINI DI PAESI TERZI) SOSTENUTI</t>
  </si>
  <si>
    <t>130 PARTECIPANTI (CITTADINI DI PAESI TERZI) SOSTENUTI</t>
  </si>
  <si>
    <t>70 PARTECIPANTI (CITTADINI DI PAESI TERZI) SOSTENUTI</t>
  </si>
  <si>
    <t>350 OPERATORI CHE RITENGONO UTILE LA FORMAZIONE PER IL LORO LAVORO</t>
  </si>
  <si>
    <t>75 PARTECIPANTI (CITTADINI DI PAESI TERZI) SOSTENUTI</t>
  </si>
  <si>
    <t>63 PARTECIPANTI (CITTADINI DI PAESI TERZI) SOSTENUTI</t>
  </si>
  <si>
    <t>565 OPERATORI CHE RITENGONO UTILE LA FORMAZIONE PER IL LORO LAVORO</t>
  </si>
  <si>
    <t>1600 MSNA TRASFERITI NEL SISTEMA DI ACCOGLIENZA E INTEGRAZIONE (SAI)</t>
  </si>
  <si>
    <t>1100 MSNA TRASFERITI NEL SISTEMA DI ACCOGLIENZA E INTEGRAZIONE (SAI)</t>
  </si>
  <si>
    <t>1370 NUOVI POSTI CREATI PER MINORI NON ACCOMPAGNATI</t>
  </si>
  <si>
    <t xml:space="preserve">400 PARTECIPANTI (OPERATORI) ALLE ATTIVITÀ DI FORMAZIONE, 300 OPERATORI CHE COMPLETANO CON SUCCESSO LA FORMAZIONE, 210 OPERATORI CHE UTILIZZANO SUL LAVORO LE ABILITÀ ACQUISITE </t>
  </si>
  <si>
    <t>300  PARTECIPANTI (CITTADINI DI PAESI TERZI) SOSTENUTI</t>
  </si>
  <si>
    <t>180 PARTECIPANTI (CITTADINI DI PAESI TERZI) SOSTENUTI</t>
  </si>
  <si>
    <t>330 PARTECIPANTI (CITTADINI DI PAESI TERZI) SOSTENUTI</t>
  </si>
  <si>
    <t>360 PARTECIPANTI (CITTADINI DI PAESI TERZI) SOSTENUTI</t>
  </si>
  <si>
    <t>250 PARTECIPANTI (CITTADINI DI PAESI TERZI) SOSTENUTI</t>
  </si>
  <si>
    <t>300 PARTECIPANTI (CITTADINI DI PAESI TERZI) SOSTENUTI</t>
  </si>
  <si>
    <t>55 PARTECIPANTI (CITTADINI DI PAESI TERZI) SOSTENUTI</t>
  </si>
  <si>
    <t>280 PARTECIPANTI (CITTADINI DI PAESI TERZI) SOSTENUTI</t>
  </si>
  <si>
    <t>80 PARTECIPANTI (CITTADINI DI PAESI TERZI) SOSTENUTI</t>
  </si>
  <si>
    <t>155 PARTECIPANTI (CITTADINI DI PAESI TERZI) SOSTENUTI</t>
  </si>
  <si>
    <t xml:space="preserve">126 PARTECIPANTI (OPERATORI) ALLE ATTIVITÀ DI FORMAZIONE
17 AUTORITÀ LOCALI E REGIONALI SOSTENUTE PER ATTUARE PIANI REGIONALI SALUTE </t>
  </si>
  <si>
    <t>POTENZIARE IL SISTEMA DI PRIMA ACCOGLIENZA PER MINORI STRANIERI NON ACCOMPAGNATI</t>
  </si>
  <si>
    <t>RAFFORZARE LE CAPACITÀ DELL’UFFICIO RELAZIONI INTERNAZIONALI E DELL’UNITÀ RESETTLEMENT CHE
GARANTISCONO L’ATTUAZIONE DEL PROGRAMMA DI REINSEDIAMENTO E DELLE AMMISSIONI UMANITARIE CONSOLIDANDO L’IMPEGNO DELL’ITALIA IN MATERIA DI REINSEDIAMENTO E CANALI DI INGRESSO COMPLEMENTARI</t>
  </si>
  <si>
    <t>SOSTENERE LA RETE DEGLI ENTI LOCALI TITOLARI DI PROGETTI SAI, FAVORENDO UN APPROCCIO “INTEGRATO” AI FINI DELL’AUTONOMIA SOCIALE ED ECONOMICA DEI RIFUGIATI</t>
  </si>
  <si>
    <t>POTENZIARE LA TUTELA DELLA SALUTE DI RICHIEDENTI E TITOLARI DI PROTEZIONE INTERNAZIONALE IN CONDIZIONE DI VULNERABILITÀ FISICA E/O PSICHICA PRESENTI NEI CENTRI DI ACCOGLIENZA DEL TERRITORIO.</t>
  </si>
  <si>
    <t>OTTIMIZZARE E VELOCIZZARE TUTTE LE PROCEDURE RELATIVE ALLE RICHIESTE DI PROTEZIONE INTERNAZIONALE PER IL RILASCIO DEL RELATIVO PERMESSO DI SOGGIORNO FORNENDO SOSTEGNO AGLI UFFICI DI POLIZIA NELLA GESTIONE DEI FLUSSI MIGRATORI IN ARRIVO, ATTRAVERSO IL MECCANISMO COORDINATO E STANDARDIZZATO DI MEDIAZIONE LINGUISTICO-INTERCULTURALE DI OIM ITALIA</t>
  </si>
  <si>
    <t>RAFFORZARE LA CAPACITÀ AMMINISTRATIVA DEGLI UFFICI COINVOLTI NELLE PROCEDURE DEI FLUSSI DI INGRESSO, RICONOSCIMENTO DELLA PROTEZIONE INTERNAZIONALE, CONCESSIONE DELLA CITTADINANZA, GESTIONE DEI RIMPATRI VOLONTARI ASSISTITI, REINSEDIAMENTI E AMMISSIONI UMANITARIE</t>
  </si>
  <si>
    <t>PROROGA BIENNALE DI 73 PROGETTI PER MSNA (1.123 POSTI) PER L’EROGAZIONE DI SERVIZI DI ACCOGLIENZA INTEGRATA NELL’AMBITO DELLA RETE SAI</t>
  </si>
  <si>
    <t>ATTIVARE NUOVI POSTI ALL’INTERNO DEI SAI PER RISPONDERE ALLE CRESCENTI NECESSITÀ DI COLLOCAMENTO SUL TERRITORIO</t>
  </si>
  <si>
    <t>CAPACITY BUILDING DEL PERSONALE DI CNA RISPETTO ALLA CONOSCENZA DELLA LINGUA INGLESE</t>
  </si>
  <si>
    <t>CONTRIBUIRE AL MIGLIORAMENTO DELLA CAPACITÀ DI PRESA IN CARICO SANITARIA E SOCIOSANITARIA DEI MIGRANTI VULNERABILI E CON BISOGNI SPECIALI DA PARTE DEI CENTRI DI ACCOGLIENZA (SAI E CAS) E DEI SERVIZI SANITARI TERRITORIALI.</t>
  </si>
  <si>
    <t>Elenco delle operazioni FAMI (Febbraio 2025)
(Art. 49 del Regolamento 1060/2021)</t>
  </si>
  <si>
    <t>1. ASILO</t>
  </si>
  <si>
    <t xml:space="preserve">1. H).1 POTENZIAMENTO DEI SERVIZI A FAVORE DEI MSNA AL PRIMISSIMO ARRIVO </t>
  </si>
  <si>
    <t>1. I) POTENZIAMENTO DELLE PROCEDURE E DELLE STRUTTURE LEGATE AL REINSEDIAMENTO E ALLE AMMISSIONI UMANITARIE</t>
  </si>
  <si>
    <t>INTERVENTO F) -“PROMOZIONE DELL’AUTONOMIA SOCIALE ED ECONOMICA DEI RIFUGIATI”</t>
  </si>
  <si>
    <t>1. E) IMPLEMENTAZIONE DELLA PRESA IN CARICO DELLE VULNERABILITÀ IN ACCOGLIENZA DA PARTE DEI SERVIZI SOCIO-SANITARI SUL TERRITORIO</t>
  </si>
  <si>
    <t>1. B) POTENZIAMENTO DELLE STRUTTURE DELLA PS COLLEGATE AL SISTEMA NAZIONALE DI PROTEZIONE DEI RICHIEDENTI ASILO</t>
  </si>
  <si>
    <t>1. C) MIGLIORAMENTO DELLA PERFORMANCE COMPLESSIVA DELLE COMMISSIONI ASILO</t>
  </si>
  <si>
    <t>1. G) POTENZIAMENTO DELLE STRUTTURE PREPOSTE ALLA GESTIONE DEL SISTEMA NAZIONALE DI ACCOGLIENZA E PROTEZIONE</t>
  </si>
  <si>
    <t>PROSECUZIONE BIENNALE DI PROGETTI DI ACCOGLIENZA PER MSNA</t>
  </si>
  <si>
    <t>INTERVENTO F) - “PROMOZIONE DELL’AUTONOMIA SOCIALE ED ECONOMICA DEI RIFUGIATI”</t>
  </si>
  <si>
    <t>1. H).2 INCREMENTO DELLA CAPACITÀ RECETTIVA DEL SISTEMA DI PROTEZIONE PER LA CATEGORIA MSNA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</si>
</sst>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8" formatCode="#,##0.00\ &quot;€&quot;;[Red]\-#,##0.00\ &quot;€&quot;"/>
    <numFmt numFmtId="44" formatCode="_-* #,##0.00\ &quot;€&quot;_-;\-* #,##0.00\ &quot;€&quot;_-;_-* &quot;-&quot;??\ &quot;€&quot;_-;_-@_-"/>
    <numFmt numFmtId="43" formatCode="_-* #,##0.00_-;\-* #,##0.00_-;_-* &quot;-&quot;??_-;_-@_-"/>
    <numFmt numFmtId="164" formatCode="_-&quot;€&quot;\ * #,##0.00_-;\-&quot;€&quot;\ * #,##0.00_-;_-&quot;€&quot;\ * &quot;-&quot;??_-;_-@_-"/>
    <numFmt numFmtId="165" formatCode="_-* #,##0\ _B_F_-;\-* #,##0\ _B_F_-;_-* &quot;-&quot;\ _B_F_-;_-@_-"/>
    <numFmt numFmtId="166" formatCode="_-* #,##0.00\ _B_F_-;\-* #,##0.00\ _B_F_-;_-* &quot;-&quot;??\ _B_F_-;_-@_-"/>
    <numFmt numFmtId="167" formatCode="_-* #,##0\ &quot;BF&quot;_-;\-* #,##0\ &quot;BF&quot;_-;_-* &quot;-&quot;\ &quot;BF&quot;_-;_-@_-"/>
    <numFmt numFmtId="168" formatCode="_-* #,##0.00\ &quot;BF&quot;_-;\-* #,##0.00\ &quot;BF&quot;_-;_-* &quot;-&quot;??\ &quot;BF&quot;_-;_-@_-"/>
    <numFmt numFmtId="169" formatCode="dd/mm/yy;@"/>
    <numFmt numFmtId="170" formatCode="#,##0.00\ &quot;€&quot;"/>
    <numFmt numFmtId="171" formatCode="0.0%"/>
    <numFmt numFmtId="172" formatCode="_-* #,##0.00\ [$€-410]_-;\-* #,##0.00\ [$€-410]_-;_-* &quot;-&quot;??\ [$€-410]_-;_-@_-"/>
    <numFmt numFmtId="173" formatCode="_-&quot;€ &quot;* #,##0.00_-;&quot;-€ &quot;* #,##0.00_-;_-&quot;€ &quot;* \-??_-;_-@_-"/>
  </numFmts>
  <fonts count="61" x14ac:knownFonts="1">
    <font>
      <sz val="11"/>
      <color theme="1"/>
      <name val="Calibri"/>
      <family val="2"/>
      <scheme val="minor"/>
    </font>
    <font>
      <b/>
      <sz val="9"/>
      <name val="Calibri"/>
      <family val="2"/>
    </font>
    <font>
      <sz val="9"/>
      <color theme="1"/>
      <name val="Calibri"/>
      <family val="2"/>
      <scheme val="minor"/>
    </font>
    <font>
      <sz val="10"/>
      <color theme="1"/>
      <name val="Calibri"/>
      <family val="2"/>
      <scheme val="minor"/>
    </font>
    <font>
      <sz val="11"/>
      <color theme="1"/>
      <name val="Calibri"/>
      <family val="2"/>
      <scheme val="minor"/>
    </font>
    <font>
      <i/>
      <sz val="9"/>
      <color theme="1"/>
      <name val="Calibri"/>
      <family val="2"/>
      <scheme val="minor"/>
    </font>
    <font>
      <i/>
      <sz val="9"/>
      <color rgb="FFFF0000"/>
      <name val="Calibri"/>
      <family val="2"/>
      <scheme val="minor"/>
    </font>
    <font>
      <sz val="9"/>
      <color rgb="FFFF0000"/>
      <name val="Calibri"/>
      <family val="2"/>
      <scheme val="minor"/>
    </font>
    <font>
      <sz val="11"/>
      <color indexed="8"/>
      <name val="Calibri"/>
      <family val="2"/>
    </font>
    <font>
      <sz val="10"/>
      <name val="Arial"/>
      <family val="2"/>
    </font>
    <font>
      <b/>
      <sz val="12"/>
      <color theme="0"/>
      <name val="Calibri"/>
      <family val="2"/>
      <scheme val="minor"/>
    </font>
    <font>
      <sz val="9"/>
      <name val="Arial"/>
      <family val="2"/>
    </font>
    <font>
      <b/>
      <sz val="9"/>
      <name val="Arial"/>
      <family val="2"/>
    </font>
    <font>
      <b/>
      <sz val="11"/>
      <color theme="0"/>
      <name val="Calibri"/>
      <family val="2"/>
      <scheme val="minor"/>
    </font>
    <font>
      <sz val="10"/>
      <color rgb="FFFF0000"/>
      <name val="Calibri"/>
      <family val="2"/>
      <scheme val="minor"/>
    </font>
    <font>
      <i/>
      <sz val="9"/>
      <name val="Arial"/>
      <family val="2"/>
    </font>
    <font>
      <b/>
      <sz val="9"/>
      <color rgb="FFFF0000"/>
      <name val="Arial"/>
      <family val="2"/>
    </font>
    <font>
      <b/>
      <sz val="10"/>
      <name val="Calibri"/>
      <family val="2"/>
    </font>
    <font>
      <sz val="10"/>
      <name val="Calibri"/>
      <family val="2"/>
    </font>
    <font>
      <i/>
      <sz val="10"/>
      <name val="Calibri"/>
      <family val="2"/>
    </font>
    <font>
      <b/>
      <sz val="11"/>
      <color theme="1"/>
      <name val="Calibri"/>
      <family val="2"/>
      <scheme val="minor"/>
    </font>
    <font>
      <sz val="11"/>
      <color indexed="8"/>
      <name val="Calibri"/>
      <family val="2"/>
      <scheme val="minor"/>
    </font>
    <font>
      <b/>
      <sz val="11"/>
      <name val="Calibri"/>
      <family val="2"/>
      <scheme val="minor"/>
    </font>
    <font>
      <sz val="10"/>
      <color rgb="FF000000"/>
      <name val="Calibri"/>
      <family val="2"/>
      <scheme val="minor"/>
    </font>
    <font>
      <i/>
      <sz val="11"/>
      <color theme="1"/>
      <name val="Calibri"/>
      <family val="2"/>
      <scheme val="minor"/>
    </font>
    <font>
      <sz val="11"/>
      <name val="Calibri"/>
      <family val="2"/>
      <scheme val="minor"/>
    </font>
    <font>
      <sz val="14"/>
      <color theme="1"/>
      <name val="Calibri"/>
      <family val="2"/>
      <scheme val="minor"/>
    </font>
    <font>
      <b/>
      <sz val="10"/>
      <color theme="1"/>
      <name val="Calibri"/>
      <family val="2"/>
      <scheme val="minor"/>
    </font>
    <font>
      <b/>
      <sz val="14"/>
      <color theme="1"/>
      <name val="Calibri"/>
      <family val="2"/>
      <scheme val="minor"/>
    </font>
    <font>
      <b/>
      <sz val="14"/>
      <color rgb="FFFF0000"/>
      <name val="Calibri"/>
      <family val="2"/>
      <scheme val="minor"/>
    </font>
    <font>
      <b/>
      <sz val="13"/>
      <color theme="1"/>
      <name val="Calibri"/>
      <family val="2"/>
      <scheme val="minor"/>
    </font>
    <font>
      <b/>
      <sz val="12"/>
      <color theme="1"/>
      <name val="Calibri"/>
      <family val="2"/>
      <scheme val="minor"/>
    </font>
    <font>
      <b/>
      <sz val="13"/>
      <color rgb="FFFF0000"/>
      <name val="Calibri"/>
      <family val="2"/>
      <scheme val="minor"/>
    </font>
    <font>
      <sz val="13"/>
      <color theme="1"/>
      <name val="Calibri"/>
      <family val="2"/>
      <scheme val="minor"/>
    </font>
    <font>
      <b/>
      <sz val="13"/>
      <name val="Calibri"/>
      <family val="2"/>
      <scheme val="minor"/>
    </font>
    <font>
      <sz val="12"/>
      <name val="Calibri"/>
      <family val="2"/>
      <scheme val="minor"/>
    </font>
    <font>
      <sz val="12"/>
      <color theme="1"/>
      <name val="Calibri"/>
      <family val="2"/>
      <scheme val="minor"/>
    </font>
    <font>
      <sz val="13"/>
      <name val="Calibri"/>
      <family val="2"/>
      <scheme val="minor"/>
    </font>
    <font>
      <i/>
      <sz val="13"/>
      <color theme="1"/>
      <name val="Calibri"/>
      <family val="2"/>
      <scheme val="minor"/>
    </font>
    <font>
      <i/>
      <sz val="13"/>
      <name val="Calibri"/>
      <family val="2"/>
      <scheme val="minor"/>
    </font>
    <font>
      <sz val="13"/>
      <color rgb="FF000000"/>
      <name val="Calibri"/>
      <family val="2"/>
      <scheme val="minor"/>
    </font>
    <font>
      <b/>
      <sz val="13"/>
      <color rgb="FF00000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3"/>
      <color theme="1"/>
      <name val="Times New Roman"/>
      <family val="1"/>
    </font>
    <font>
      <b/>
      <i/>
      <sz val="13"/>
      <color theme="1"/>
      <name val="Calibri"/>
      <family val="2"/>
      <scheme val="minor"/>
    </font>
    <font>
      <sz val="13"/>
      <color rgb="FFFF0000"/>
      <name val="Calibri"/>
      <family val="2"/>
      <scheme val="minor"/>
    </font>
    <font>
      <b/>
      <sz val="10"/>
      <color rgb="FF000000"/>
      <name val="Calibri"/>
      <family val="2"/>
      <scheme val="minor"/>
    </font>
    <font>
      <sz val="12"/>
      <color rgb="FFFF0000"/>
      <name val="Calibri"/>
      <family val="2"/>
      <scheme val="minor"/>
    </font>
    <font>
      <sz val="14"/>
      <color rgb="FF000000"/>
      <name val="Calibri"/>
      <family val="2"/>
    </font>
    <font>
      <b/>
      <sz val="14"/>
      <name val="Calibri"/>
      <family val="2"/>
      <scheme val="minor"/>
    </font>
    <font>
      <sz val="11"/>
      <color rgb="FF000000"/>
      <name val="Calibri"/>
      <family val="2"/>
    </font>
    <font>
      <b/>
      <sz val="11"/>
      <color rgb="FF000000"/>
      <name val="Calibri"/>
      <family val="2"/>
    </font>
    <font>
      <sz val="10"/>
      <name val="Arial"/>
      <family val="2"/>
      <charset val="1"/>
    </font>
    <font>
      <sz val="11"/>
      <color theme="1"/>
      <name val="Calibri"/>
      <family val="2"/>
      <charset val="1"/>
    </font>
    <font>
      <b/>
      <sz val="14"/>
      <color theme="0"/>
      <name val="Calibri"/>
      <family val="2"/>
    </font>
    <font>
      <sz val="11"/>
      <color theme="1"/>
      <name val="Calibri"/>
      <family val="2"/>
    </font>
    <font>
      <sz val="11"/>
      <color rgb="FF000000"/>
      <name val="Calibri"/>
      <family val="2"/>
      <scheme val="minor"/>
    </font>
    <font>
      <b/>
      <sz val="11"/>
      <color theme="8" tint="-0.249977111117893"/>
      <name val="Calibri"/>
      <family val="2"/>
    </font>
    <font>
      <sz val="11"/>
      <color theme="8" tint="-0.249977111117893"/>
      <name val="Calibri"/>
      <family val="2"/>
      <scheme val="minor"/>
    </font>
  </fonts>
  <fills count="27">
    <fill>
      <patternFill patternType="none"/>
    </fill>
    <fill>
      <patternFill patternType="gray125"/>
    </fill>
    <fill>
      <patternFill patternType="solid">
        <fgColor rgb="FF5B9BD5"/>
        <bgColor rgb="FF5B9BD5"/>
      </patternFill>
    </fill>
    <fill>
      <patternFill patternType="solid">
        <fgColor rgb="FFFFFF00"/>
        <bgColor rgb="FF5B9BD5"/>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rgb="FF5B9BD5"/>
      </patternFill>
    </fill>
    <fill>
      <patternFill patternType="solid">
        <fgColor theme="4" tint="0.59999389629810485"/>
        <bgColor indexed="64"/>
      </patternFill>
    </fill>
    <fill>
      <patternFill patternType="solid">
        <fgColor theme="0" tint="-0.14999847407452621"/>
        <bgColor rgb="FF5B9BD5"/>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B4C6E7"/>
        <bgColor indexed="64"/>
      </patternFill>
    </fill>
    <fill>
      <patternFill patternType="solid">
        <fgColor theme="7" tint="0.59999389629810485"/>
        <bgColor indexed="64"/>
      </patternFill>
    </fill>
    <fill>
      <patternFill patternType="solid">
        <fgColor rgb="FFD9E1F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DCE6F2"/>
        <bgColor indexed="64"/>
      </patternFill>
    </fill>
    <fill>
      <patternFill patternType="solid">
        <fgColor rgb="FF1B4688"/>
        <bgColor indexed="64"/>
      </patternFill>
    </fill>
    <fill>
      <patternFill patternType="solid">
        <fgColor theme="7" tint="0.39997558519241921"/>
        <bgColor indexed="64"/>
      </patternFill>
    </fill>
    <fill>
      <patternFill patternType="solid">
        <fgColor theme="7" tint="0.39997558519241921"/>
        <bgColor rgb="FF5B9BD5"/>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9BBB59"/>
      </left>
      <right style="medium">
        <color rgb="FF9BBB59"/>
      </right>
      <top style="medium">
        <color rgb="FF9BBB59"/>
      </top>
      <bottom style="medium">
        <color rgb="FF9BBB59"/>
      </bottom>
      <diagonal/>
    </border>
    <border>
      <left style="medium">
        <color rgb="FF9BBB59"/>
      </left>
      <right/>
      <top style="medium">
        <color rgb="FF9BBB59"/>
      </top>
      <bottom style="medium">
        <color rgb="FF9BBB59"/>
      </bottom>
      <diagonal/>
    </border>
  </borders>
  <cellStyleXfs count="27">
    <xf numFmtId="0" fontId="0" fillId="0" borderId="0"/>
    <xf numFmtId="9" fontId="8" fillId="0" borderId="0" applyFont="0" applyFill="0" applyBorder="0" applyAlignment="0" applyProtection="0"/>
    <xf numFmtId="0" fontId="4"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44" fontId="4" fillId="0" borderId="0" applyFont="0" applyFill="0" applyBorder="0" applyAlignment="0" applyProtection="0"/>
    <xf numFmtId="0" fontId="21" fillId="0" borderId="0"/>
    <xf numFmtId="9" fontId="4" fillId="0" borderId="0" applyFont="0" applyFill="0" applyBorder="0" applyAlignment="0" applyProtection="0"/>
    <xf numFmtId="0" fontId="8" fillId="0" borderId="0"/>
    <xf numFmtId="164" fontId="8" fillId="0" borderId="0" applyFont="0" applyFill="0" applyBorder="0" applyAlignment="0" applyProtection="0"/>
    <xf numFmtId="173" fontId="9" fillId="0" borderId="0" applyBorder="0" applyProtection="0"/>
    <xf numFmtId="173" fontId="9" fillId="0" borderId="0" applyBorder="0" applyProtection="0"/>
    <xf numFmtId="173" fontId="9" fillId="0" borderId="0" applyBorder="0" applyProtection="0"/>
    <xf numFmtId="0" fontId="9" fillId="0" borderId="0"/>
    <xf numFmtId="0" fontId="54" fillId="0" borderId="0"/>
    <xf numFmtId="0" fontId="55" fillId="0" borderId="0"/>
    <xf numFmtId="9" fontId="9" fillId="0" borderId="0" applyBorder="0" applyProtection="0"/>
  </cellStyleXfs>
  <cellXfs count="638">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3" fillId="0" borderId="0" xfId="0" applyFont="1"/>
    <xf numFmtId="0" fontId="2" fillId="0" borderId="1" xfId="0" applyFont="1" applyBorder="1" applyAlignment="1">
      <alignment horizontal="center" vertical="center" wrapText="1"/>
    </xf>
    <xf numFmtId="49" fontId="7" fillId="0" borderId="0" xfId="11" applyNumberFormat="1" applyFont="1" applyAlignment="1">
      <alignment vertical="center" wrapText="1"/>
    </xf>
    <xf numFmtId="49" fontId="11" fillId="10" borderId="1" xfId="2" applyNumberFormat="1"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0" fillId="0" borderId="0" xfId="0"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14" fillId="0" borderId="1" xfId="11"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11" applyNumberFormat="1" applyFont="1" applyBorder="1" applyAlignment="1">
      <alignment horizontal="center" vertical="center" wrapText="1"/>
    </xf>
    <xf numFmtId="0" fontId="3" fillId="0" borderId="4" xfId="0" applyFont="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xf numFmtId="0" fontId="14" fillId="0" borderId="1" xfId="0" applyFont="1" applyBorder="1" applyAlignment="1">
      <alignment horizontal="center" vertical="center" wrapText="1"/>
    </xf>
    <xf numFmtId="49" fontId="11" fillId="10" borderId="1" xfId="2" applyNumberFormat="1" applyFont="1" applyFill="1" applyBorder="1" applyAlignment="1">
      <alignment horizontal="center" vertical="top" wrapText="1"/>
    </xf>
    <xf numFmtId="49" fontId="11" fillId="5" borderId="1" xfId="2" applyNumberFormat="1" applyFont="1" applyFill="1" applyBorder="1" applyAlignment="1">
      <alignment horizontal="center" vertical="center" wrapText="1"/>
    </xf>
    <xf numFmtId="49" fontId="11" fillId="13" borderId="1" xfId="2" applyNumberFormat="1" applyFont="1" applyFill="1" applyBorder="1" applyAlignment="1">
      <alignment horizontal="center" vertical="center" wrapText="1"/>
    </xf>
    <xf numFmtId="49" fontId="11" fillId="11" borderId="1" xfId="2" applyNumberFormat="1" applyFont="1" applyFill="1" applyBorder="1" applyAlignment="1">
      <alignment horizontal="center" vertical="center" wrapText="1"/>
    </xf>
    <xf numFmtId="0" fontId="17" fillId="14" borderId="3" xfId="0" applyFont="1" applyFill="1" applyBorder="1" applyAlignment="1">
      <alignment horizontal="center" vertical="center" wrapText="1"/>
    </xf>
    <xf numFmtId="0" fontId="3" fillId="0" borderId="0" xfId="0" applyFont="1" applyAlignment="1">
      <alignment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4" borderId="3" xfId="0" applyFont="1" applyFill="1" applyBorder="1" applyAlignment="1">
      <alignment horizontal="center" vertical="top" wrapText="1"/>
    </xf>
    <xf numFmtId="49" fontId="16" fillId="0" borderId="1" xfId="0" applyNumberFormat="1" applyFont="1" applyBorder="1" applyAlignment="1">
      <alignment horizontal="center" vertical="center" wrapText="1"/>
    </xf>
    <xf numFmtId="0" fontId="3"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0" fillId="0" borderId="0" xfId="0" applyFont="1" applyAlignment="1">
      <alignment vertical="center" wrapText="1"/>
    </xf>
    <xf numFmtId="0" fontId="24" fillId="0" borderId="0" xfId="0" applyFont="1" applyAlignment="1">
      <alignment vertical="center" wrapText="1"/>
    </xf>
    <xf numFmtId="14" fontId="29" fillId="0" borderId="0" xfId="17" applyNumberFormat="1" applyFont="1" applyFill="1" applyBorder="1" applyAlignment="1">
      <alignment horizontal="center" vertical="center"/>
    </xf>
    <xf numFmtId="0" fontId="26" fillId="0" borderId="0" xfId="0" applyFont="1" applyAlignment="1">
      <alignment vertical="center"/>
    </xf>
    <xf numFmtId="0" fontId="30" fillId="20" borderId="29" xfId="0" applyFont="1" applyFill="1" applyBorder="1" applyAlignment="1">
      <alignment horizontal="center" vertical="center" wrapText="1"/>
    </xf>
    <xf numFmtId="0" fontId="31" fillId="20" borderId="30" xfId="0" applyFont="1" applyFill="1" applyBorder="1" applyAlignment="1">
      <alignment vertical="center" wrapText="1"/>
    </xf>
    <xf numFmtId="0" fontId="30" fillId="20" borderId="31" xfId="0" applyFont="1" applyFill="1" applyBorder="1" applyAlignment="1">
      <alignment horizontal="center" vertical="center" wrapText="1"/>
    </xf>
    <xf numFmtId="0" fontId="30" fillId="20" borderId="32" xfId="0" applyFont="1" applyFill="1" applyBorder="1" applyAlignment="1">
      <alignment horizontal="center" vertical="center" wrapText="1"/>
    </xf>
    <xf numFmtId="0" fontId="30" fillId="5" borderId="32" xfId="0" applyFont="1" applyFill="1" applyBorder="1" applyAlignment="1">
      <alignment horizontal="center" vertical="center" wrapText="1"/>
    </xf>
    <xf numFmtId="0" fontId="30" fillId="5" borderId="32" xfId="0" applyFont="1" applyFill="1" applyBorder="1" applyAlignment="1">
      <alignment vertical="center" wrapText="1"/>
    </xf>
    <xf numFmtId="0" fontId="30" fillId="21" borderId="32" xfId="0" applyFont="1" applyFill="1" applyBorder="1" applyAlignment="1">
      <alignment horizontal="center" vertical="center" wrapText="1"/>
    </xf>
    <xf numFmtId="0" fontId="32" fillId="21" borderId="32" xfId="0" applyFont="1" applyFill="1" applyBorder="1" applyAlignment="1">
      <alignment horizontal="center" vertical="center" wrapText="1"/>
    </xf>
    <xf numFmtId="0" fontId="30" fillId="20" borderId="30" xfId="0" applyFont="1" applyFill="1" applyBorder="1" applyAlignment="1">
      <alignment horizontal="center" vertical="center" wrapText="1"/>
    </xf>
    <xf numFmtId="9" fontId="30" fillId="15" borderId="29" xfId="17" applyFont="1" applyFill="1" applyBorder="1" applyAlignment="1">
      <alignment horizontal="center" vertical="center" wrapText="1"/>
    </xf>
    <xf numFmtId="9" fontId="20" fillId="15" borderId="32" xfId="17" applyFont="1" applyFill="1" applyBorder="1" applyAlignment="1">
      <alignment horizontal="center" vertical="center" wrapText="1"/>
    </xf>
    <xf numFmtId="9" fontId="30" fillId="15" borderId="32" xfId="17" applyFont="1" applyFill="1" applyBorder="1" applyAlignment="1">
      <alignment horizontal="center" vertical="center"/>
    </xf>
    <xf numFmtId="9" fontId="33" fillId="15" borderId="30" xfId="17" applyFont="1" applyFill="1" applyBorder="1" applyAlignment="1">
      <alignment horizontal="center" vertical="center" wrapText="1"/>
    </xf>
    <xf numFmtId="14" fontId="34" fillId="15" borderId="33" xfId="17" applyNumberFormat="1" applyFont="1" applyFill="1" applyBorder="1" applyAlignment="1">
      <alignment horizontal="center" vertical="center" wrapText="1"/>
    </xf>
    <xf numFmtId="44" fontId="34" fillId="15" borderId="31" xfId="15" applyFont="1" applyFill="1" applyBorder="1" applyAlignment="1">
      <alignment horizontal="center" vertical="center"/>
    </xf>
    <xf numFmtId="44" fontId="34" fillId="15" borderId="33" xfId="15" applyFont="1" applyFill="1" applyBorder="1" applyAlignment="1">
      <alignment horizontal="center" vertical="center"/>
    </xf>
    <xf numFmtId="171" fontId="35" fillId="15" borderId="34" xfId="17" applyNumberFormat="1" applyFont="1" applyFill="1" applyBorder="1" applyAlignment="1">
      <alignment horizontal="center" vertical="center"/>
    </xf>
    <xf numFmtId="171" fontId="34" fillId="0" borderId="0" xfId="17" applyNumberFormat="1" applyFont="1" applyFill="1" applyBorder="1" applyAlignment="1">
      <alignment horizontal="center" vertical="center"/>
    </xf>
    <xf numFmtId="0" fontId="20" fillId="0" borderId="35" xfId="0" applyFont="1" applyBorder="1" applyAlignment="1">
      <alignment horizontal="center" vertical="center"/>
    </xf>
    <xf numFmtId="0" fontId="20" fillId="0" borderId="19" xfId="0" applyFont="1" applyBorder="1" applyAlignment="1">
      <alignment horizontal="center" vertical="center"/>
    </xf>
    <xf numFmtId="0" fontId="20" fillId="20" borderId="15" xfId="0" applyFont="1" applyFill="1" applyBorder="1" applyAlignment="1">
      <alignment horizontal="center" vertical="center" wrapText="1"/>
    </xf>
    <xf numFmtId="0" fontId="36" fillId="0" borderId="25" xfId="0" applyFont="1" applyBorder="1" applyAlignment="1">
      <alignment horizontal="center" vertical="center"/>
    </xf>
    <xf numFmtId="0" fontId="33" fillId="0" borderId="36" xfId="0" applyFont="1" applyBorder="1" applyAlignment="1">
      <alignment horizontal="left" vertical="center" wrapText="1" indent="1"/>
    </xf>
    <xf numFmtId="0" fontId="33" fillId="0" borderId="24" xfId="0" applyFont="1" applyBorder="1" applyAlignment="1">
      <alignment horizontal="center" vertical="center" wrapText="1"/>
    </xf>
    <xf numFmtId="44" fontId="33" fillId="0" borderId="24" xfId="15" applyFont="1" applyBorder="1" applyAlignment="1">
      <alignment horizontal="center" vertical="center"/>
    </xf>
    <xf numFmtId="171" fontId="33" fillId="0" borderId="24" xfId="17" applyNumberFormat="1" applyFont="1" applyBorder="1" applyAlignment="1">
      <alignment horizontal="center" vertical="center"/>
    </xf>
    <xf numFmtId="171" fontId="30" fillId="0" borderId="24" xfId="17" applyNumberFormat="1" applyFont="1" applyBorder="1" applyAlignment="1">
      <alignment horizontal="center" vertical="center"/>
    </xf>
    <xf numFmtId="44" fontId="33" fillId="0" borderId="24" xfId="15" applyFont="1" applyBorder="1" applyAlignment="1">
      <alignment horizontal="center" vertical="center" wrapText="1"/>
    </xf>
    <xf numFmtId="0" fontId="33" fillId="0" borderId="25" xfId="0" quotePrefix="1" applyFont="1" applyBorder="1" applyAlignment="1">
      <alignment vertical="center" wrapText="1"/>
    </xf>
    <xf numFmtId="9" fontId="33" fillId="0" borderId="26" xfId="17" applyFont="1" applyBorder="1" applyAlignment="1">
      <alignment horizontal="center" vertical="center" wrapText="1"/>
    </xf>
    <xf numFmtId="9" fontId="33" fillId="0" borderId="27" xfId="17" applyFont="1" applyBorder="1" applyAlignment="1">
      <alignment horizontal="center" vertical="center" wrapText="1"/>
    </xf>
    <xf numFmtId="9" fontId="33" fillId="0" borderId="27" xfId="17" applyFont="1" applyBorder="1" applyAlignment="1">
      <alignment horizontal="center" vertical="center"/>
    </xf>
    <xf numFmtId="169" fontId="37" fillId="0" borderId="27" xfId="17" applyNumberFormat="1" applyFont="1" applyFill="1" applyBorder="1" applyAlignment="1">
      <alignment horizontal="center" vertical="center"/>
    </xf>
    <xf numFmtId="44" fontId="37" fillId="0" borderId="27" xfId="15" applyFont="1" applyFill="1" applyBorder="1" applyAlignment="1">
      <alignment vertical="center"/>
    </xf>
    <xf numFmtId="171" fontId="30" fillId="0" borderId="0" xfId="17" applyNumberFormat="1" applyFont="1" applyFill="1" applyBorder="1" applyAlignment="1">
      <alignment horizontal="center" vertical="center"/>
    </xf>
    <xf numFmtId="0" fontId="0" fillId="0" borderId="26" xfId="0" applyBorder="1" applyAlignment="1">
      <alignment vertical="center"/>
    </xf>
    <xf numFmtId="44" fontId="26" fillId="0" borderId="1" xfId="0" applyNumberFormat="1" applyFont="1" applyBorder="1" applyAlignment="1">
      <alignment vertical="center"/>
    </xf>
    <xf numFmtId="0" fontId="36" fillId="0" borderId="28" xfId="0" quotePrefix="1" applyFont="1" applyBorder="1" applyAlignment="1">
      <alignment horizontal="left" vertical="center" wrapText="1"/>
    </xf>
    <xf numFmtId="0" fontId="36" fillId="0" borderId="6" xfId="0" applyFont="1" applyBorder="1" applyAlignment="1">
      <alignment horizontal="center" vertical="center"/>
    </xf>
    <xf numFmtId="0" fontId="33" fillId="22" borderId="5" xfId="0" applyFont="1" applyFill="1" applyBorder="1" applyAlignment="1">
      <alignment horizontal="left" vertical="center" wrapText="1" indent="1"/>
    </xf>
    <xf numFmtId="0" fontId="33" fillId="0" borderId="1" xfId="0" applyFont="1" applyBorder="1" applyAlignment="1">
      <alignment horizontal="center" vertical="center" wrapText="1"/>
    </xf>
    <xf numFmtId="44" fontId="33" fillId="0" borderId="1" xfId="15" applyFont="1" applyBorder="1" applyAlignment="1">
      <alignment horizontal="center" vertical="center"/>
    </xf>
    <xf numFmtId="171" fontId="33" fillId="0" borderId="1" xfId="17" applyNumberFormat="1" applyFont="1" applyBorder="1" applyAlignment="1">
      <alignment horizontal="center" vertical="center"/>
    </xf>
    <xf numFmtId="172" fontId="33" fillId="0" borderId="1" xfId="17" applyNumberFormat="1" applyFont="1" applyBorder="1" applyAlignment="1">
      <alignment horizontal="center" vertical="center"/>
    </xf>
    <xf numFmtId="44" fontId="33" fillId="0" borderId="1" xfId="15" applyFont="1" applyBorder="1" applyAlignment="1">
      <alignment horizontal="center" vertical="center" wrapText="1"/>
    </xf>
    <xf numFmtId="0" fontId="33" fillId="22" borderId="6" xfId="0" applyFont="1" applyFill="1" applyBorder="1" applyAlignment="1">
      <alignment vertical="center" wrapText="1"/>
    </xf>
    <xf numFmtId="9" fontId="33" fillId="0" borderId="40" xfId="17" applyFont="1" applyFill="1" applyBorder="1" applyAlignment="1">
      <alignment horizontal="center" vertical="center" wrapText="1"/>
    </xf>
    <xf numFmtId="9" fontId="33" fillId="0" borderId="13" xfId="17" applyFont="1" applyFill="1" applyBorder="1" applyAlignment="1">
      <alignment horizontal="center" vertical="center" wrapText="1"/>
    </xf>
    <xf numFmtId="9" fontId="33" fillId="0" borderId="13" xfId="17" applyFont="1" applyFill="1" applyBorder="1" applyAlignment="1">
      <alignment horizontal="left" vertical="center" wrapText="1"/>
    </xf>
    <xf numFmtId="9" fontId="33" fillId="0" borderId="13" xfId="17" applyFont="1" applyBorder="1" applyAlignment="1">
      <alignment horizontal="center" vertical="center"/>
    </xf>
    <xf numFmtId="169" fontId="37" fillId="0" borderId="13" xfId="17" applyNumberFormat="1" applyFont="1" applyFill="1" applyBorder="1" applyAlignment="1">
      <alignment horizontal="center" vertical="center"/>
    </xf>
    <xf numFmtId="44" fontId="37" fillId="0" borderId="13" xfId="15" applyFont="1" applyFill="1" applyBorder="1" applyAlignment="1">
      <alignment vertical="center"/>
    </xf>
    <xf numFmtId="0" fontId="0" fillId="0" borderId="40" xfId="0" applyBorder="1" applyAlignment="1">
      <alignment vertical="center"/>
    </xf>
    <xf numFmtId="0" fontId="36" fillId="22" borderId="43" xfId="0" applyFont="1" applyFill="1" applyBorder="1" applyAlignment="1">
      <alignment horizontal="left" vertical="center" wrapText="1"/>
    </xf>
    <xf numFmtId="44" fontId="33" fillId="0" borderId="1" xfId="15" applyFont="1" applyFill="1" applyBorder="1" applyAlignment="1">
      <alignment horizontal="center" vertical="center"/>
    </xf>
    <xf numFmtId="0" fontId="33" fillId="0" borderId="6" xfId="0" quotePrefix="1" applyFont="1" applyBorder="1" applyAlignment="1">
      <alignment vertical="center" wrapText="1"/>
    </xf>
    <xf numFmtId="2" fontId="33" fillId="0" borderId="40" xfId="17" applyNumberFormat="1" applyFont="1" applyFill="1" applyBorder="1" applyAlignment="1">
      <alignment horizontal="center" vertical="center" wrapText="1"/>
    </xf>
    <xf numFmtId="9" fontId="33" fillId="0" borderId="13" xfId="17" applyFont="1" applyFill="1" applyBorder="1" applyAlignment="1">
      <alignment horizontal="left" vertical="center"/>
    </xf>
    <xf numFmtId="2" fontId="33" fillId="0" borderId="13" xfId="17" applyNumberFormat="1" applyFont="1" applyBorder="1" applyAlignment="1">
      <alignment horizontal="center" vertical="center"/>
    </xf>
    <xf numFmtId="0" fontId="36" fillId="0" borderId="43" xfId="0" quotePrefix="1" applyFont="1" applyBorder="1" applyAlignment="1">
      <alignment horizontal="left" vertical="center" wrapText="1"/>
    </xf>
    <xf numFmtId="9" fontId="33" fillId="0" borderId="16" xfId="17" applyFont="1" applyFill="1" applyBorder="1" applyAlignment="1">
      <alignment horizontal="center" vertical="center" wrapText="1"/>
    </xf>
    <xf numFmtId="9" fontId="33" fillId="0" borderId="16" xfId="17" applyFont="1" applyFill="1" applyBorder="1" applyAlignment="1">
      <alignment horizontal="left" vertical="center"/>
    </xf>
    <xf numFmtId="2" fontId="33" fillId="0" borderId="16" xfId="17" applyNumberFormat="1" applyFont="1" applyBorder="1" applyAlignment="1">
      <alignment horizontal="center" vertical="center"/>
    </xf>
    <xf numFmtId="169" fontId="39" fillId="10" borderId="16" xfId="0" applyNumberFormat="1" applyFont="1" applyFill="1" applyBorder="1" applyAlignment="1">
      <alignment horizontal="center" vertical="center"/>
    </xf>
    <xf numFmtId="169" fontId="39" fillId="10" borderId="44" xfId="0" applyNumberFormat="1" applyFont="1" applyFill="1" applyBorder="1" applyAlignment="1">
      <alignment horizontal="center" vertical="center"/>
    </xf>
    <xf numFmtId="0" fontId="40" fillId="0" borderId="6" xfId="0" applyFont="1" applyBorder="1" applyAlignment="1">
      <alignment vertical="center" wrapText="1"/>
    </xf>
    <xf numFmtId="0" fontId="33" fillId="0" borderId="40" xfId="0" applyFont="1" applyBorder="1" applyAlignment="1">
      <alignment horizontal="center" vertical="center" wrapText="1"/>
    </xf>
    <xf numFmtId="9" fontId="33" fillId="0" borderId="20" xfId="17" applyFont="1" applyFill="1" applyBorder="1" applyAlignment="1">
      <alignment horizontal="center" vertical="center" wrapText="1"/>
    </xf>
    <xf numFmtId="0" fontId="33" fillId="0" borderId="20" xfId="0" applyFont="1" applyBorder="1" applyAlignment="1">
      <alignment horizontal="left" vertical="center"/>
    </xf>
    <xf numFmtId="0" fontId="33" fillId="0" borderId="20" xfId="0" applyFont="1" applyBorder="1" applyAlignment="1">
      <alignment horizontal="center" vertical="center"/>
    </xf>
    <xf numFmtId="169" fontId="39" fillId="10" borderId="20" xfId="0" applyNumberFormat="1" applyFont="1" applyFill="1" applyBorder="1" applyAlignment="1">
      <alignment horizontal="center" vertical="center"/>
    </xf>
    <xf numFmtId="44" fontId="39" fillId="16" borderId="45" xfId="15" applyFont="1" applyFill="1" applyBorder="1" applyAlignment="1">
      <alignment vertical="center"/>
    </xf>
    <xf numFmtId="0" fontId="42" fillId="0" borderId="43" xfId="0" applyFont="1" applyBorder="1" applyAlignment="1">
      <alignment horizontal="left" vertical="center" wrapText="1"/>
    </xf>
    <xf numFmtId="0" fontId="33" fillId="0" borderId="46" xfId="0" applyFont="1" applyBorder="1" applyAlignment="1">
      <alignment horizontal="center" vertical="center" wrapText="1"/>
    </xf>
    <xf numFmtId="9" fontId="33" fillId="0" borderId="16" xfId="17" applyFont="1" applyFill="1" applyBorder="1" applyAlignment="1">
      <alignment horizontal="left" vertical="center" wrapText="1"/>
    </xf>
    <xf numFmtId="9" fontId="33" fillId="17" borderId="16" xfId="17" applyFont="1" applyFill="1" applyBorder="1" applyAlignment="1">
      <alignment horizontal="center" vertical="center" wrapText="1"/>
    </xf>
    <xf numFmtId="169" fontId="37" fillId="0" borderId="16" xfId="0" applyNumberFormat="1" applyFont="1" applyBorder="1" applyAlignment="1">
      <alignment horizontal="center" vertical="center"/>
    </xf>
    <xf numFmtId="44" fontId="37" fillId="0" borderId="16" xfId="15" applyFont="1" applyFill="1" applyBorder="1" applyAlignment="1">
      <alignment vertical="center"/>
    </xf>
    <xf numFmtId="0" fontId="33" fillId="0" borderId="47" xfId="0" applyFont="1" applyBorder="1" applyAlignment="1">
      <alignment horizontal="center" vertical="center" wrapText="1"/>
    </xf>
    <xf numFmtId="9" fontId="33" fillId="0" borderId="20" xfId="17" applyFont="1" applyFill="1" applyBorder="1" applyAlignment="1">
      <alignment horizontal="left" vertical="center" wrapText="1"/>
    </xf>
    <xf numFmtId="9" fontId="33" fillId="15" borderId="20" xfId="17" applyFont="1" applyFill="1" applyBorder="1" applyAlignment="1">
      <alignment horizontal="center" vertical="center" wrapText="1"/>
    </xf>
    <xf numFmtId="44" fontId="37" fillId="0" borderId="20" xfId="15" applyFont="1" applyFill="1" applyBorder="1" applyAlignment="1">
      <alignment vertical="center"/>
    </xf>
    <xf numFmtId="0" fontId="33" fillId="0" borderId="5" xfId="0" applyFont="1" applyBorder="1" applyAlignment="1">
      <alignment horizontal="left" vertical="center" wrapText="1" indent="1"/>
    </xf>
    <xf numFmtId="171" fontId="30" fillId="0" borderId="1" xfId="17" applyNumberFormat="1" applyFont="1" applyBorder="1" applyAlignment="1">
      <alignment horizontal="center" vertical="center"/>
    </xf>
    <xf numFmtId="44" fontId="33" fillId="0" borderId="1" xfId="15" applyFont="1" applyFill="1" applyBorder="1" applyAlignment="1">
      <alignment horizontal="center" vertical="center" wrapText="1"/>
    </xf>
    <xf numFmtId="0" fontId="33" fillId="0" borderId="6" xfId="0" quotePrefix="1" applyFont="1" applyBorder="1" applyAlignment="1">
      <alignment horizontal="left" vertical="center" wrapText="1"/>
    </xf>
    <xf numFmtId="9" fontId="33" fillId="17" borderId="13" xfId="17" applyFont="1" applyFill="1" applyBorder="1" applyAlignment="1">
      <alignment horizontal="center" vertical="center" wrapText="1"/>
    </xf>
    <xf numFmtId="169" fontId="37" fillId="0" borderId="13" xfId="0" applyNumberFormat="1" applyFont="1" applyBorder="1" applyAlignment="1">
      <alignment horizontal="center" vertical="center"/>
    </xf>
    <xf numFmtId="0" fontId="37" fillId="22" borderId="6" xfId="0" quotePrefix="1" applyFont="1" applyFill="1" applyBorder="1" applyAlignment="1">
      <alignment vertical="center" wrapText="1"/>
    </xf>
    <xf numFmtId="9" fontId="33" fillId="0" borderId="40" xfId="17" applyFont="1" applyBorder="1" applyAlignment="1">
      <alignment horizontal="center" vertical="center" wrapText="1"/>
    </xf>
    <xf numFmtId="9" fontId="37" fillId="15" borderId="13" xfId="17" applyFont="1" applyFill="1" applyBorder="1" applyAlignment="1">
      <alignment horizontal="center" vertical="center"/>
    </xf>
    <xf numFmtId="0" fontId="35" fillId="22" borderId="43" xfId="0" quotePrefix="1" applyFont="1" applyFill="1" applyBorder="1" applyAlignment="1">
      <alignment horizontal="left" vertical="center" wrapText="1"/>
    </xf>
    <xf numFmtId="0" fontId="33" fillId="0" borderId="16" xfId="0" applyFont="1" applyBorder="1" applyAlignment="1">
      <alignment horizontal="center" vertical="center" wrapText="1"/>
    </xf>
    <xf numFmtId="9" fontId="37" fillId="0" borderId="16" xfId="17" applyFont="1" applyFill="1" applyBorder="1" applyAlignment="1">
      <alignment horizontal="left" vertical="center" wrapText="1"/>
    </xf>
    <xf numFmtId="9" fontId="37" fillId="17" borderId="16" xfId="17" applyFont="1" applyFill="1" applyBorder="1" applyAlignment="1">
      <alignment horizontal="center" vertical="center" wrapText="1"/>
    </xf>
    <xf numFmtId="169" fontId="37" fillId="0" borderId="16" xfId="17" applyNumberFormat="1" applyFont="1" applyFill="1" applyBorder="1" applyAlignment="1">
      <alignment horizontal="center" vertical="center"/>
    </xf>
    <xf numFmtId="0" fontId="33" fillId="0" borderId="20" xfId="0" applyFont="1" applyBorder="1" applyAlignment="1">
      <alignment horizontal="center" vertical="center" wrapText="1"/>
    </xf>
    <xf numFmtId="9" fontId="37" fillId="0" borderId="20" xfId="17" applyFont="1" applyFill="1" applyBorder="1" applyAlignment="1">
      <alignment horizontal="left" vertical="center" wrapText="1"/>
    </xf>
    <xf numFmtId="9" fontId="37" fillId="16" borderId="20" xfId="17" applyFont="1" applyFill="1" applyBorder="1" applyAlignment="1">
      <alignment horizontal="center" vertical="center" wrapText="1"/>
    </xf>
    <xf numFmtId="169" fontId="39" fillId="0" borderId="20" xfId="17" applyNumberFormat="1" applyFont="1" applyFill="1" applyBorder="1" applyAlignment="1">
      <alignment horizontal="center" vertical="center"/>
    </xf>
    <xf numFmtId="0" fontId="33" fillId="0" borderId="13" xfId="0" applyFont="1" applyBorder="1" applyAlignment="1">
      <alignment horizontal="center" vertical="center" wrapText="1"/>
    </xf>
    <xf numFmtId="9" fontId="33" fillId="15" borderId="13" xfId="17" applyFont="1" applyFill="1" applyBorder="1" applyAlignment="1">
      <alignment horizontal="center" vertical="center"/>
    </xf>
    <xf numFmtId="169" fontId="39" fillId="0" borderId="13" xfId="0" applyNumberFormat="1" applyFont="1" applyBorder="1" applyAlignment="1">
      <alignment horizontal="center" vertical="center"/>
    </xf>
    <xf numFmtId="44" fontId="37" fillId="0" borderId="13" xfId="15" applyFont="1" applyFill="1" applyBorder="1" applyAlignment="1">
      <alignment horizontal="center" vertical="center"/>
    </xf>
    <xf numFmtId="9" fontId="33" fillId="0" borderId="16" xfId="17" applyFont="1" applyBorder="1" applyAlignment="1">
      <alignment horizontal="center" vertical="center"/>
    </xf>
    <xf numFmtId="44" fontId="37" fillId="0" borderId="16" xfId="15" applyFont="1" applyFill="1" applyBorder="1" applyAlignment="1">
      <alignment horizontal="center" vertical="center"/>
    </xf>
    <xf numFmtId="44" fontId="33" fillId="16" borderId="1" xfId="15" applyFont="1" applyFill="1" applyBorder="1" applyAlignment="1">
      <alignment horizontal="center" vertical="center" wrapText="1"/>
    </xf>
    <xf numFmtId="2" fontId="33" fillId="0" borderId="20" xfId="17" applyNumberFormat="1" applyFont="1" applyFill="1" applyBorder="1" applyAlignment="1">
      <alignment horizontal="center" vertical="center" wrapText="1"/>
    </xf>
    <xf numFmtId="9" fontId="33" fillId="0" borderId="20" xfId="17" applyFont="1" applyFill="1" applyBorder="1" applyAlignment="1">
      <alignment horizontal="left" vertical="center"/>
    </xf>
    <xf numFmtId="9" fontId="33" fillId="15" borderId="20" xfId="17" applyFont="1" applyFill="1" applyBorder="1" applyAlignment="1">
      <alignment horizontal="center" vertical="center"/>
    </xf>
    <xf numFmtId="169" fontId="37" fillId="0" borderId="20" xfId="17" applyNumberFormat="1" applyFont="1" applyFill="1" applyBorder="1" applyAlignment="1">
      <alignment horizontal="center" vertical="center"/>
    </xf>
    <xf numFmtId="44" fontId="37" fillId="0" borderId="20" xfId="15" applyFont="1" applyFill="1" applyBorder="1" applyAlignment="1">
      <alignment horizontal="center" vertical="center"/>
    </xf>
    <xf numFmtId="0" fontId="36" fillId="0" borderId="10" xfId="0" applyFont="1" applyBorder="1" applyAlignment="1">
      <alignment horizontal="center" vertical="center"/>
    </xf>
    <xf numFmtId="0" fontId="33" fillId="0" borderId="17" xfId="0" applyFont="1" applyBorder="1" applyAlignment="1">
      <alignment horizontal="left" vertical="center" wrapText="1" indent="1"/>
    </xf>
    <xf numFmtId="0" fontId="33" fillId="0" borderId="7" xfId="0" applyFont="1" applyBorder="1" applyAlignment="1">
      <alignment horizontal="center" vertical="center" wrapText="1"/>
    </xf>
    <xf numFmtId="44" fontId="33" fillId="0" borderId="7" xfId="15" applyFont="1" applyBorder="1" applyAlignment="1">
      <alignment horizontal="center" vertical="center"/>
    </xf>
    <xf numFmtId="171" fontId="33" fillId="0" borderId="7" xfId="17" applyNumberFormat="1" applyFont="1" applyBorder="1" applyAlignment="1">
      <alignment horizontal="center" vertical="center"/>
    </xf>
    <xf numFmtId="172" fontId="33" fillId="0" borderId="7" xfId="17" applyNumberFormat="1" applyFont="1" applyBorder="1" applyAlignment="1">
      <alignment horizontal="center" vertical="center"/>
    </xf>
    <xf numFmtId="44" fontId="33" fillId="0" borderId="7" xfId="15" applyFont="1" applyBorder="1" applyAlignment="1">
      <alignment horizontal="center" vertical="center" wrapText="1"/>
    </xf>
    <xf numFmtId="0" fontId="33" fillId="0" borderId="10" xfId="0" quotePrefix="1" applyFont="1" applyBorder="1" applyAlignment="1">
      <alignment vertical="center" wrapText="1"/>
    </xf>
    <xf numFmtId="0" fontId="33" fillId="0" borderId="53"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3" xfId="0" applyFont="1" applyBorder="1" applyAlignment="1">
      <alignment horizontal="center" vertical="center"/>
    </xf>
    <xf numFmtId="169" fontId="37" fillId="0" borderId="33" xfId="0" applyNumberFormat="1" applyFont="1" applyBorder="1" applyAlignment="1">
      <alignment horizontal="center" vertical="center"/>
    </xf>
    <xf numFmtId="44" fontId="37" fillId="0" borderId="33" xfId="15" applyFont="1" applyFill="1" applyBorder="1" applyAlignment="1">
      <alignment horizontal="center" vertical="center" wrapText="1"/>
    </xf>
    <xf numFmtId="0" fontId="0" fillId="0" borderId="53" xfId="0" applyBorder="1" applyAlignment="1">
      <alignment vertical="center"/>
    </xf>
    <xf numFmtId="0" fontId="36" fillId="0" borderId="56" xfId="0" quotePrefix="1" applyFont="1" applyBorder="1" applyAlignment="1">
      <alignment horizontal="left"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44" fontId="37" fillId="0" borderId="59" xfId="17" applyNumberFormat="1" applyFont="1" applyFill="1" applyBorder="1" applyAlignment="1">
      <alignment horizontal="left" vertical="center" wrapText="1"/>
    </xf>
    <xf numFmtId="9" fontId="37" fillId="17" borderId="59" xfId="17" applyFont="1" applyFill="1" applyBorder="1" applyAlignment="1">
      <alignment horizontal="center" vertical="center" wrapText="1"/>
    </xf>
    <xf numFmtId="169" fontId="37" fillId="0" borderId="59" xfId="17" applyNumberFormat="1" applyFont="1" applyFill="1" applyBorder="1" applyAlignment="1">
      <alignment horizontal="center" vertical="center"/>
    </xf>
    <xf numFmtId="44" fontId="37" fillId="0" borderId="59" xfId="15" applyFont="1" applyFill="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44" fontId="33" fillId="0" borderId="62" xfId="17" applyNumberFormat="1" applyFont="1" applyFill="1" applyBorder="1" applyAlignment="1">
      <alignment horizontal="left" vertical="center" wrapText="1"/>
    </xf>
    <xf numFmtId="9" fontId="33" fillId="17" borderId="62" xfId="17" applyFont="1" applyFill="1" applyBorder="1" applyAlignment="1">
      <alignment horizontal="center" vertical="center" wrapText="1"/>
    </xf>
    <xf numFmtId="169" fontId="37" fillId="0" borderId="62" xfId="17" applyNumberFormat="1" applyFont="1" applyFill="1" applyBorder="1" applyAlignment="1">
      <alignment horizontal="center" vertical="center"/>
    </xf>
    <xf numFmtId="44" fontId="37" fillId="0" borderId="62" xfId="15" applyFont="1" applyFill="1" applyBorder="1" applyAlignment="1">
      <alignment horizontal="center" vertical="center" wrapText="1"/>
    </xf>
    <xf numFmtId="169" fontId="37" fillId="0" borderId="62" xfId="0" applyNumberFormat="1" applyFont="1" applyBorder="1" applyAlignment="1">
      <alignment horizontal="center" vertical="center"/>
    </xf>
    <xf numFmtId="0" fontId="33" fillId="0" borderId="62" xfId="0" applyFont="1" applyBorder="1" applyAlignment="1">
      <alignment horizontal="left" vertical="center" wrapText="1"/>
    </xf>
    <xf numFmtId="44" fontId="37" fillId="0" borderId="62" xfId="15" applyFont="1" applyFill="1" applyBorder="1" applyAlignment="1">
      <alignment horizontal="center" vertical="center"/>
    </xf>
    <xf numFmtId="9" fontId="33" fillId="15" borderId="62" xfId="17" applyFont="1" applyFill="1" applyBorder="1" applyAlignment="1">
      <alignment horizontal="center" vertical="center" wrapText="1"/>
    </xf>
    <xf numFmtId="0" fontId="33" fillId="0" borderId="63" xfId="0" applyFont="1" applyBorder="1" applyAlignment="1">
      <alignment horizontal="center" vertical="center"/>
    </xf>
    <xf numFmtId="0" fontId="33" fillId="0" borderId="63" xfId="0" applyFont="1" applyBorder="1" applyAlignment="1">
      <alignment vertical="center"/>
    </xf>
    <xf numFmtId="44" fontId="33" fillId="0" borderId="64" xfId="17" applyNumberFormat="1" applyFont="1" applyBorder="1" applyAlignment="1">
      <alignment horizontal="center" vertical="center" wrapText="1"/>
    </xf>
    <xf numFmtId="44" fontId="33" fillId="0" borderId="65" xfId="17" applyNumberFormat="1" applyFont="1" applyBorder="1" applyAlignment="1">
      <alignment horizontal="center" vertical="center" wrapText="1"/>
    </xf>
    <xf numFmtId="44" fontId="33" fillId="0" borderId="66" xfId="17" applyNumberFormat="1" applyFont="1" applyFill="1" applyBorder="1" applyAlignment="1">
      <alignment horizontal="left" vertical="center" wrapText="1"/>
    </xf>
    <xf numFmtId="9" fontId="33" fillId="17" borderId="66" xfId="17" applyFont="1" applyFill="1" applyBorder="1" applyAlignment="1">
      <alignment horizontal="center" vertical="center" wrapText="1"/>
    </xf>
    <xf numFmtId="169" fontId="37" fillId="0" borderId="66" xfId="17" applyNumberFormat="1" applyFont="1" applyFill="1" applyBorder="1" applyAlignment="1">
      <alignment horizontal="center" vertical="center"/>
    </xf>
    <xf numFmtId="44" fontId="37" fillId="0" borderId="66" xfId="15" applyFont="1" applyFill="1" applyBorder="1" applyAlignment="1">
      <alignment horizontal="center" vertical="center" wrapText="1"/>
    </xf>
    <xf numFmtId="44" fontId="33" fillId="0" borderId="61" xfId="17" applyNumberFormat="1" applyFont="1" applyBorder="1" applyAlignment="1">
      <alignment horizontal="center" vertical="center" wrapText="1"/>
    </xf>
    <xf numFmtId="44" fontId="33" fillId="0" borderId="67" xfId="17" applyNumberFormat="1" applyFont="1" applyBorder="1" applyAlignment="1">
      <alignment horizontal="center" vertical="center" wrapText="1"/>
    </xf>
    <xf numFmtId="0" fontId="33" fillId="0" borderId="60" xfId="0" applyFont="1" applyBorder="1" applyAlignment="1">
      <alignment horizontal="center" vertical="center" wrapText="1"/>
    </xf>
    <xf numFmtId="2" fontId="33" fillId="0" borderId="67" xfId="17" applyNumberFormat="1" applyFont="1" applyFill="1" applyBorder="1" applyAlignment="1">
      <alignment horizontal="center" vertical="center" wrapText="1"/>
    </xf>
    <xf numFmtId="9" fontId="33" fillId="0" borderId="62" xfId="17" applyFont="1" applyFill="1" applyBorder="1" applyAlignment="1">
      <alignment horizontal="left"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9" fontId="33" fillId="17" borderId="63" xfId="17" applyFont="1" applyFill="1" applyBorder="1" applyAlignment="1">
      <alignment horizontal="center" vertical="center" wrapText="1"/>
    </xf>
    <xf numFmtId="169" fontId="37" fillId="0" borderId="63" xfId="17" applyNumberFormat="1" applyFont="1" applyFill="1" applyBorder="1" applyAlignment="1">
      <alignment horizontal="center" vertical="center"/>
    </xf>
    <xf numFmtId="44" fontId="37" fillId="0" borderId="63" xfId="15" applyFont="1" applyFill="1" applyBorder="1" applyAlignment="1">
      <alignment vertical="center"/>
    </xf>
    <xf numFmtId="0" fontId="33" fillId="0" borderId="66" xfId="0" applyFont="1" applyBorder="1" applyAlignment="1">
      <alignment horizontal="center" vertical="center" wrapText="1"/>
    </xf>
    <xf numFmtId="0" fontId="33" fillId="0" borderId="66" xfId="0" applyFont="1" applyBorder="1" applyAlignment="1">
      <alignment horizontal="left" vertical="center" wrapText="1"/>
    </xf>
    <xf numFmtId="0" fontId="33" fillId="0" borderId="63" xfId="0" applyFont="1" applyBorder="1" applyAlignment="1">
      <alignment horizontal="center" vertical="center" wrapText="1"/>
    </xf>
    <xf numFmtId="0" fontId="33" fillId="0" borderId="63" xfId="0" applyFont="1" applyBorder="1" applyAlignment="1">
      <alignment horizontal="left" vertical="center" wrapText="1"/>
    </xf>
    <xf numFmtId="0" fontId="33" fillId="17" borderId="63" xfId="0" applyFont="1" applyFill="1" applyBorder="1" applyAlignment="1">
      <alignment horizontal="center" vertical="center"/>
    </xf>
    <xf numFmtId="169" fontId="37" fillId="0" borderId="63" xfId="0" applyNumberFormat="1" applyFont="1" applyBorder="1" applyAlignment="1">
      <alignment horizontal="center" vertical="center"/>
    </xf>
    <xf numFmtId="44" fontId="37" fillId="0" borderId="63" xfId="15" applyFont="1" applyFill="1" applyBorder="1" applyAlignment="1">
      <alignment horizontal="center" vertical="center" wrapText="1"/>
    </xf>
    <xf numFmtId="44" fontId="37" fillId="0" borderId="4" xfId="15" applyFont="1" applyFill="1" applyBorder="1" applyAlignment="1">
      <alignment horizontal="center" vertical="center"/>
    </xf>
    <xf numFmtId="44" fontId="33" fillId="0" borderId="4" xfId="15" applyFont="1" applyFill="1" applyBorder="1" applyAlignment="1">
      <alignment horizontal="center" vertical="center"/>
    </xf>
    <xf numFmtId="171" fontId="33" fillId="0" borderId="1" xfId="0" applyNumberFormat="1" applyFont="1" applyBorder="1" applyAlignment="1">
      <alignment horizontal="center" vertical="center"/>
    </xf>
    <xf numFmtId="171" fontId="30" fillId="0" borderId="1" xfId="0" applyNumberFormat="1" applyFont="1" applyBorder="1" applyAlignment="1">
      <alignment horizontal="center" vertical="center"/>
    </xf>
    <xf numFmtId="0" fontId="33" fillId="17" borderId="66" xfId="0" applyFont="1" applyFill="1" applyBorder="1" applyAlignment="1">
      <alignment horizontal="center" vertical="center"/>
    </xf>
    <xf numFmtId="169" fontId="37" fillId="0" borderId="66" xfId="0" applyNumberFormat="1" applyFont="1" applyBorder="1" applyAlignment="1">
      <alignment horizontal="center" vertical="center"/>
    </xf>
    <xf numFmtId="0" fontId="33" fillId="0" borderId="4" xfId="0" applyFont="1" applyBorder="1" applyAlignment="1">
      <alignment horizontal="center" vertical="center" wrapText="1"/>
    </xf>
    <xf numFmtId="44" fontId="37" fillId="0" borderId="1" xfId="15" applyFont="1" applyFill="1" applyBorder="1" applyAlignment="1">
      <alignment horizontal="center" vertical="center"/>
    </xf>
    <xf numFmtId="44" fontId="37" fillId="0" borderId="63" xfId="15" applyFont="1" applyFill="1" applyBorder="1" applyAlignment="1">
      <alignment horizontal="center" vertical="center"/>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9" fontId="33" fillId="15" borderId="66" xfId="17" applyFont="1" applyFill="1" applyBorder="1" applyAlignment="1">
      <alignment horizontal="center" vertical="center" wrapText="1"/>
    </xf>
    <xf numFmtId="169" fontId="39" fillId="10" borderId="66" xfId="0" applyNumberFormat="1" applyFont="1" applyFill="1" applyBorder="1" applyAlignment="1">
      <alignment horizontal="center" vertical="center"/>
    </xf>
    <xf numFmtId="44" fontId="37" fillId="0" borderId="66" xfId="15" applyFont="1" applyFill="1" applyBorder="1" applyAlignment="1">
      <alignment horizontal="center" vertical="center"/>
    </xf>
    <xf numFmtId="0" fontId="33" fillId="0" borderId="67" xfId="0" applyFont="1" applyBorder="1" applyAlignment="1">
      <alignment horizontal="center" vertical="center" wrapText="1"/>
    </xf>
    <xf numFmtId="9" fontId="33" fillId="0" borderId="62" xfId="17" applyFont="1" applyFill="1" applyBorder="1" applyAlignment="1">
      <alignment horizontal="left" vertical="center" wrapText="1"/>
    </xf>
    <xf numFmtId="169" fontId="39" fillId="10" borderId="62" xfId="0" applyNumberFormat="1" applyFont="1" applyFill="1" applyBorder="1" applyAlignment="1">
      <alignment horizontal="center" vertical="center"/>
    </xf>
    <xf numFmtId="0" fontId="33" fillId="0" borderId="68" xfId="0" applyFont="1" applyBorder="1" applyAlignment="1">
      <alignment vertical="center"/>
    </xf>
    <xf numFmtId="9" fontId="33" fillId="15" borderId="63" xfId="17" applyFont="1" applyFill="1" applyBorder="1" applyAlignment="1">
      <alignment horizontal="center" vertical="center"/>
    </xf>
    <xf numFmtId="0" fontId="36" fillId="16" borderId="6" xfId="0" applyFont="1" applyFill="1" applyBorder="1" applyAlignment="1">
      <alignment horizontal="center" vertical="center" wrapText="1"/>
    </xf>
    <xf numFmtId="0" fontId="33" fillId="16" borderId="5" xfId="0" applyFont="1" applyFill="1" applyBorder="1" applyAlignment="1">
      <alignment horizontal="left" vertical="center" wrapText="1" indent="1"/>
    </xf>
    <xf numFmtId="0" fontId="33" fillId="0" borderId="6" xfId="0" applyFont="1" applyBorder="1" applyAlignment="1">
      <alignment vertical="center" wrapText="1"/>
    </xf>
    <xf numFmtId="0" fontId="33" fillId="0" borderId="13" xfId="0" applyFont="1" applyBorder="1" applyAlignment="1">
      <alignment horizontal="left" vertical="center" wrapText="1"/>
    </xf>
    <xf numFmtId="0" fontId="33" fillId="0" borderId="13" xfId="0" applyFont="1" applyBorder="1" applyAlignment="1">
      <alignment horizontal="center" vertical="center"/>
    </xf>
    <xf numFmtId="0" fontId="36" fillId="0" borderId="43" xfId="0" applyFont="1" applyBorder="1" applyAlignment="1">
      <alignment vertical="center" wrapText="1"/>
    </xf>
    <xf numFmtId="0" fontId="36" fillId="0" borderId="6" xfId="0" applyFont="1" applyBorder="1" applyAlignment="1">
      <alignment horizontal="center" vertical="center" wrapText="1"/>
    </xf>
    <xf numFmtId="0" fontId="33" fillId="0" borderId="6" xfId="0" applyFont="1" applyBorder="1" applyAlignment="1">
      <alignment vertical="top" wrapText="1"/>
    </xf>
    <xf numFmtId="0" fontId="47" fillId="0" borderId="13" xfId="0" applyFont="1" applyBorder="1" applyAlignment="1">
      <alignment horizontal="center" vertical="center" wrapText="1"/>
    </xf>
    <xf numFmtId="0" fontId="36" fillId="0" borderId="43" xfId="0" applyFont="1" applyBorder="1" applyAlignment="1">
      <alignment vertical="top" wrapText="1"/>
    </xf>
    <xf numFmtId="0" fontId="33" fillId="0" borderId="13" xfId="0" applyFont="1" applyBorder="1" applyAlignment="1">
      <alignment horizontal="left" vertical="center"/>
    </xf>
    <xf numFmtId="0" fontId="37" fillId="0" borderId="1" xfId="0" applyFont="1" applyBorder="1" applyAlignment="1">
      <alignment horizontal="center" vertical="center" wrapText="1"/>
    </xf>
    <xf numFmtId="0" fontId="33" fillId="0" borderId="6" xfId="0" applyFont="1" applyBorder="1" applyAlignment="1">
      <alignment horizontal="left" vertical="center" wrapText="1"/>
    </xf>
    <xf numFmtId="0" fontId="33" fillId="0" borderId="71" xfId="0" applyFont="1" applyBorder="1" applyAlignment="1">
      <alignment horizontal="center" vertical="center" wrapText="1"/>
    </xf>
    <xf numFmtId="0" fontId="33" fillId="0" borderId="66" xfId="0" applyFont="1" applyBorder="1" applyAlignment="1">
      <alignment horizontal="center" vertical="center"/>
    </xf>
    <xf numFmtId="169" fontId="39" fillId="0" borderId="66" xfId="0" applyNumberFormat="1" applyFont="1" applyBorder="1" applyAlignment="1">
      <alignment horizontal="center" vertical="center"/>
    </xf>
    <xf numFmtId="44" fontId="37" fillId="0" borderId="66" xfId="15" applyFont="1" applyFill="1" applyBorder="1" applyAlignment="1">
      <alignment vertical="center"/>
    </xf>
    <xf numFmtId="0" fontId="36" fillId="0" borderId="43" xfId="0" applyFont="1" applyBorder="1" applyAlignment="1">
      <alignment horizontal="left" vertical="center" wrapText="1"/>
    </xf>
    <xf numFmtId="0" fontId="33" fillId="0" borderId="72" xfId="0" applyFont="1" applyBorder="1" applyAlignment="1">
      <alignment horizontal="center" vertical="center" wrapText="1"/>
    </xf>
    <xf numFmtId="44" fontId="33" fillId="0" borderId="63" xfId="17" applyNumberFormat="1" applyFont="1" applyFill="1" applyBorder="1" applyAlignment="1">
      <alignment horizontal="left" vertical="center" wrapText="1"/>
    </xf>
    <xf numFmtId="0" fontId="33" fillId="16" borderId="1" xfId="0" applyFont="1" applyFill="1" applyBorder="1" applyAlignment="1">
      <alignment horizontal="center" vertical="center" wrapText="1"/>
    </xf>
    <xf numFmtId="0" fontId="30" fillId="16" borderId="6" xfId="0" applyFont="1" applyFill="1" applyBorder="1" applyAlignment="1">
      <alignment horizontal="left" vertical="center" wrapText="1"/>
    </xf>
    <xf numFmtId="0" fontId="33" fillId="15" borderId="13" xfId="0" applyFont="1" applyFill="1" applyBorder="1" applyAlignment="1">
      <alignment horizontal="center" vertical="center"/>
    </xf>
    <xf numFmtId="169" fontId="39" fillId="10" borderId="13" xfId="17" applyNumberFormat="1" applyFont="1" applyFill="1" applyBorder="1" applyAlignment="1">
      <alignment horizontal="center" vertical="center"/>
    </xf>
    <xf numFmtId="44" fontId="39" fillId="0" borderId="13" xfId="15" applyFont="1" applyFill="1" applyBorder="1" applyAlignment="1">
      <alignment vertical="center"/>
    </xf>
    <xf numFmtId="0" fontId="31" fillId="16" borderId="43" xfId="0" applyFont="1" applyFill="1" applyBorder="1" applyAlignment="1">
      <alignment horizontal="left" vertical="center" wrapText="1"/>
    </xf>
    <xf numFmtId="0" fontId="0" fillId="16" borderId="0" xfId="0" applyFill="1" applyAlignment="1">
      <alignment vertical="center"/>
    </xf>
    <xf numFmtId="9" fontId="33" fillId="0" borderId="66" xfId="17" applyFont="1" applyFill="1" applyBorder="1" applyAlignment="1">
      <alignment horizontal="left" vertical="center" wrapText="1"/>
    </xf>
    <xf numFmtId="0" fontId="33" fillId="15" borderId="66" xfId="0" applyFont="1" applyFill="1" applyBorder="1" applyAlignment="1">
      <alignment horizontal="center" vertical="center"/>
    </xf>
    <xf numFmtId="169" fontId="39" fillId="10" borderId="66" xfId="17" applyNumberFormat="1" applyFont="1" applyFill="1" applyBorder="1" applyAlignment="1">
      <alignment horizontal="center" vertical="center"/>
    </xf>
    <xf numFmtId="44" fontId="39" fillId="0" borderId="66" xfId="15" applyFont="1" applyFill="1" applyBorder="1" applyAlignment="1">
      <alignment vertical="center"/>
    </xf>
    <xf numFmtId="0" fontId="33" fillId="0" borderId="68" xfId="0" applyFont="1" applyBorder="1" applyAlignment="1">
      <alignment horizontal="center" vertical="center" wrapText="1"/>
    </xf>
    <xf numFmtId="0" fontId="33" fillId="15" borderId="63" xfId="0" applyFont="1" applyFill="1" applyBorder="1" applyAlignment="1">
      <alignment horizontal="center" vertical="center"/>
    </xf>
    <xf numFmtId="169" fontId="37" fillId="0" borderId="63" xfId="17" applyNumberFormat="1" applyFont="1" applyBorder="1" applyAlignment="1">
      <alignment horizontal="center" vertical="center"/>
    </xf>
    <xf numFmtId="44" fontId="39" fillId="0" borderId="63" xfId="15" applyFont="1" applyFill="1" applyBorder="1" applyAlignment="1">
      <alignment vertical="center"/>
    </xf>
    <xf numFmtId="0" fontId="33" fillId="0" borderId="66" xfId="0" applyFont="1" applyBorder="1" applyAlignment="1">
      <alignment horizontal="left" vertical="center"/>
    </xf>
    <xf numFmtId="9" fontId="33" fillId="0" borderId="72" xfId="17" applyFont="1" applyBorder="1" applyAlignment="1">
      <alignment horizontal="center" vertical="center" wrapText="1"/>
    </xf>
    <xf numFmtId="9" fontId="33" fillId="0" borderId="63" xfId="17" applyFont="1" applyFill="1" applyBorder="1" applyAlignment="1">
      <alignment horizontal="left" vertical="center"/>
    </xf>
    <xf numFmtId="169" fontId="39" fillId="10" borderId="63" xfId="17" applyNumberFormat="1" applyFont="1" applyFill="1" applyBorder="1" applyAlignment="1">
      <alignment horizontal="center" vertical="center"/>
    </xf>
    <xf numFmtId="0" fontId="33" fillId="0" borderId="73" xfId="0" applyFont="1" applyBorder="1" applyAlignment="1">
      <alignment horizontal="center" vertical="center" wrapText="1"/>
    </xf>
    <xf numFmtId="0" fontId="33" fillId="0" borderId="62" xfId="0" applyFont="1" applyBorder="1" applyAlignment="1">
      <alignment horizontal="left" vertical="center"/>
    </xf>
    <xf numFmtId="0" fontId="33" fillId="15" borderId="62" xfId="0" applyFont="1" applyFill="1" applyBorder="1" applyAlignment="1">
      <alignment horizontal="center" vertical="center"/>
    </xf>
    <xf numFmtId="169" fontId="39" fillId="10" borderId="62" xfId="17" applyNumberFormat="1" applyFont="1" applyFill="1" applyBorder="1" applyAlignment="1">
      <alignment horizontal="center" vertical="center"/>
    </xf>
    <xf numFmtId="44" fontId="39" fillId="0" borderId="62" xfId="15" applyFont="1" applyFill="1" applyBorder="1" applyAlignment="1">
      <alignment vertical="center"/>
    </xf>
    <xf numFmtId="0" fontId="37" fillId="0" borderId="47" xfId="0" applyFont="1" applyBorder="1" applyAlignment="1">
      <alignment horizontal="center" vertical="center" wrapText="1"/>
    </xf>
    <xf numFmtId="171" fontId="30" fillId="0" borderId="7" xfId="0" applyNumberFormat="1" applyFont="1" applyBorder="1" applyAlignment="1">
      <alignment horizontal="center" vertical="center"/>
    </xf>
    <xf numFmtId="0" fontId="37" fillId="0" borderId="63" xfId="0" applyFont="1" applyBorder="1" applyAlignment="1">
      <alignment horizontal="left" vertical="center"/>
    </xf>
    <xf numFmtId="0" fontId="37" fillId="15" borderId="63" xfId="0" applyFont="1" applyFill="1" applyBorder="1" applyAlignment="1">
      <alignment horizontal="center" vertical="center"/>
    </xf>
    <xf numFmtId="0" fontId="36" fillId="0" borderId="30" xfId="0" applyFont="1" applyBorder="1" applyAlignment="1">
      <alignment horizontal="center" vertical="center" wrapText="1"/>
    </xf>
    <xf numFmtId="0" fontId="33" fillId="0" borderId="31" xfId="0" applyFont="1" applyBorder="1" applyAlignment="1">
      <alignment horizontal="left" vertical="center" wrapText="1" indent="1"/>
    </xf>
    <xf numFmtId="0" fontId="33" fillId="0" borderId="32" xfId="0" applyFont="1" applyBorder="1" applyAlignment="1">
      <alignment horizontal="center" vertical="center" wrapText="1"/>
    </xf>
    <xf numFmtId="44" fontId="37" fillId="0" borderId="32" xfId="15" applyFont="1" applyFill="1" applyBorder="1" applyAlignment="1">
      <alignment horizontal="center" vertical="center"/>
    </xf>
    <xf numFmtId="44" fontId="33" fillId="0" borderId="32" xfId="15" applyFont="1" applyFill="1" applyBorder="1" applyAlignment="1">
      <alignment horizontal="center" vertical="center"/>
    </xf>
    <xf numFmtId="171" fontId="33" fillId="0" borderId="32" xfId="0" applyNumberFormat="1" applyFont="1" applyBorder="1" applyAlignment="1">
      <alignment horizontal="center" vertical="center"/>
    </xf>
    <xf numFmtId="171" fontId="30" fillId="0" borderId="32" xfId="0" applyNumberFormat="1" applyFont="1" applyBorder="1" applyAlignment="1">
      <alignment horizontal="center" vertical="center"/>
    </xf>
    <xf numFmtId="0" fontId="33" fillId="0" borderId="30" xfId="0" quotePrefix="1" applyFont="1" applyBorder="1" applyAlignment="1">
      <alignment horizontal="left" vertical="center" wrapText="1"/>
    </xf>
    <xf numFmtId="0" fontId="33" fillId="0" borderId="33" xfId="0" applyFont="1" applyBorder="1" applyAlignment="1">
      <alignment horizontal="left" vertical="top" wrapText="1"/>
    </xf>
    <xf numFmtId="0" fontId="33" fillId="15" borderId="33" xfId="0" applyFont="1" applyFill="1" applyBorder="1" applyAlignment="1">
      <alignment horizontal="center" vertical="center"/>
    </xf>
    <xf numFmtId="169" fontId="39" fillId="10" borderId="33" xfId="17" applyNumberFormat="1" applyFont="1" applyFill="1" applyBorder="1" applyAlignment="1">
      <alignment horizontal="center" vertical="center"/>
    </xf>
    <xf numFmtId="44" fontId="39" fillId="0" borderId="33" xfId="15" applyFont="1" applyFill="1" applyBorder="1" applyAlignment="1">
      <alignment horizontal="center" vertical="center"/>
    </xf>
    <xf numFmtId="0" fontId="36" fillId="0" borderId="26" xfId="0" applyFont="1" applyBorder="1" applyAlignment="1">
      <alignment horizontal="center" vertical="center" wrapText="1"/>
    </xf>
    <xf numFmtId="44" fontId="37" fillId="0" borderId="24" xfId="15" applyFont="1" applyBorder="1" applyAlignment="1">
      <alignment horizontal="center" vertical="center"/>
    </xf>
    <xf numFmtId="171" fontId="33" fillId="0" borderId="24" xfId="0" applyNumberFormat="1" applyFont="1" applyBorder="1" applyAlignment="1">
      <alignment horizontal="center" vertical="center"/>
    </xf>
    <xf numFmtId="171" fontId="30" fillId="0" borderId="24" xfId="0" applyNumberFormat="1" applyFont="1" applyBorder="1" applyAlignment="1">
      <alignment horizontal="center" vertical="center"/>
    </xf>
    <xf numFmtId="0" fontId="33" fillId="16" borderId="24" xfId="0" applyFont="1" applyFill="1" applyBorder="1" applyAlignment="1">
      <alignment horizontal="center" vertical="center" wrapText="1"/>
    </xf>
    <xf numFmtId="0" fontId="33" fillId="0" borderId="25" xfId="0" applyFont="1" applyBorder="1" applyAlignment="1">
      <alignment vertical="center" wrapText="1"/>
    </xf>
    <xf numFmtId="9" fontId="33" fillId="0" borderId="23" xfId="17" applyFont="1" applyBorder="1" applyAlignment="1">
      <alignment horizontal="center" vertical="center" wrapText="1"/>
    </xf>
    <xf numFmtId="2" fontId="33" fillId="0" borderId="25" xfId="17" applyNumberFormat="1" applyFont="1" applyFill="1" applyBorder="1" applyAlignment="1">
      <alignment horizontal="center" vertical="center" wrapText="1"/>
    </xf>
    <xf numFmtId="9" fontId="33" fillId="0" borderId="27" xfId="17" applyFont="1" applyFill="1" applyBorder="1" applyAlignment="1">
      <alignment horizontal="center" vertical="center"/>
    </xf>
    <xf numFmtId="0" fontId="36" fillId="0" borderId="40" xfId="0" applyFont="1" applyBorder="1" applyAlignment="1">
      <alignment horizontal="center" vertical="center" wrapText="1"/>
    </xf>
    <xf numFmtId="44" fontId="37" fillId="0" borderId="1" xfId="15" applyFont="1" applyBorder="1" applyAlignment="1">
      <alignment horizontal="center" vertical="center"/>
    </xf>
    <xf numFmtId="0" fontId="3" fillId="0" borderId="6" xfId="0" applyFont="1" applyBorder="1" applyAlignment="1">
      <alignment vertical="center" wrapText="1"/>
    </xf>
    <xf numFmtId="9" fontId="33" fillId="0" borderId="39" xfId="17" applyFont="1" applyBorder="1" applyAlignment="1">
      <alignment horizontal="center" vertical="center" wrapText="1"/>
    </xf>
    <xf numFmtId="0" fontId="33" fillId="0" borderId="6" xfId="0" applyFont="1" applyBorder="1" applyAlignment="1">
      <alignment horizontal="center" vertical="center" wrapText="1"/>
    </xf>
    <xf numFmtId="44" fontId="37" fillId="22" borderId="1" xfId="15" applyFont="1" applyFill="1" applyBorder="1" applyAlignment="1">
      <alignment horizontal="center" vertical="center"/>
    </xf>
    <xf numFmtId="9" fontId="33" fillId="0" borderId="6" xfId="17" applyFont="1" applyBorder="1" applyAlignment="1">
      <alignment horizontal="center" vertical="center" wrapText="1"/>
    </xf>
    <xf numFmtId="9" fontId="33" fillId="0" borderId="13" xfId="17" applyFont="1" applyFill="1" applyBorder="1" applyAlignment="1">
      <alignment horizontal="center" vertical="center"/>
    </xf>
    <xf numFmtId="169" fontId="39" fillId="10" borderId="13" xfId="17" applyNumberFormat="1" applyFont="1" applyFill="1" applyBorder="1" applyAlignment="1">
      <alignment horizontal="center" vertical="center" wrapText="1"/>
    </xf>
    <xf numFmtId="0" fontId="23" fillId="0" borderId="13" xfId="0" applyFont="1" applyBorder="1" applyAlignment="1">
      <alignment vertical="center" wrapText="1"/>
    </xf>
    <xf numFmtId="9" fontId="33" fillId="17" borderId="13" xfId="17" applyFont="1" applyFill="1" applyBorder="1" applyAlignment="1">
      <alignment horizontal="center" vertical="center"/>
    </xf>
    <xf numFmtId="0" fontId="36" fillId="0" borderId="28" xfId="0" applyFont="1" applyBorder="1" applyAlignment="1">
      <alignment vertical="center" wrapText="1"/>
    </xf>
    <xf numFmtId="0" fontId="36" fillId="0" borderId="0" xfId="0" applyFont="1" applyAlignment="1">
      <alignment vertical="center" wrapText="1"/>
    </xf>
    <xf numFmtId="0" fontId="33" fillId="0" borderId="39" xfId="0" applyFont="1" applyBorder="1" applyAlignment="1">
      <alignment horizontal="center" vertical="center" wrapText="1"/>
    </xf>
    <xf numFmtId="0" fontId="36" fillId="0" borderId="56" xfId="0" applyFont="1" applyBorder="1" applyAlignment="1">
      <alignment vertical="center" wrapText="1"/>
    </xf>
    <xf numFmtId="0" fontId="36" fillId="0" borderId="53" xfId="0" applyFont="1" applyBorder="1" applyAlignment="1">
      <alignment horizontal="center" vertical="center" wrapText="1"/>
    </xf>
    <xf numFmtId="44" fontId="37" fillId="0" borderId="32" xfId="15" applyFont="1" applyBorder="1" applyAlignment="1">
      <alignment horizontal="center" vertical="center"/>
    </xf>
    <xf numFmtId="44" fontId="33" fillId="0" borderId="32" xfId="15" applyFont="1" applyBorder="1" applyAlignment="1">
      <alignment horizontal="center" vertical="center"/>
    </xf>
    <xf numFmtId="0" fontId="33" fillId="16" borderId="32" xfId="0" applyFont="1" applyFill="1" applyBorder="1" applyAlignment="1">
      <alignment horizontal="center" vertical="center" wrapText="1"/>
    </xf>
    <xf numFmtId="0" fontId="33" fillId="0" borderId="30" xfId="0" applyFont="1" applyBorder="1" applyAlignment="1">
      <alignment vertical="center" wrapText="1"/>
    </xf>
    <xf numFmtId="9" fontId="33" fillId="0" borderId="29" xfId="17" applyFont="1" applyBorder="1" applyAlignment="1">
      <alignment horizontal="center" vertical="center" wrapText="1"/>
    </xf>
    <xf numFmtId="2" fontId="33" fillId="0" borderId="30" xfId="17" applyNumberFormat="1" applyFont="1" applyFill="1" applyBorder="1" applyAlignment="1">
      <alignment horizontal="center" vertical="center" wrapText="1"/>
    </xf>
    <xf numFmtId="9" fontId="33" fillId="0" borderId="33" xfId="17" applyFont="1" applyFill="1" applyBorder="1" applyAlignment="1">
      <alignment horizontal="left" vertical="center"/>
    </xf>
    <xf numFmtId="9" fontId="33" fillId="15" borderId="33" xfId="17" applyFont="1" applyFill="1" applyBorder="1" applyAlignment="1">
      <alignment horizontal="center" vertical="center"/>
    </xf>
    <xf numFmtId="169" fontId="37" fillId="0" borderId="33" xfId="17" applyNumberFormat="1" applyFont="1" applyFill="1" applyBorder="1" applyAlignment="1">
      <alignment horizontal="center" vertical="center"/>
    </xf>
    <xf numFmtId="44" fontId="37" fillId="0" borderId="33" xfId="15" applyFont="1" applyFill="1" applyBorder="1" applyAlignment="1">
      <alignment vertical="center"/>
    </xf>
    <xf numFmtId="0" fontId="36" fillId="0" borderId="25" xfId="0" applyFont="1" applyBorder="1" applyAlignment="1">
      <alignment horizontal="center" vertical="center" wrapText="1"/>
    </xf>
    <xf numFmtId="44" fontId="30" fillId="0" borderId="24" xfId="15" applyFont="1" applyBorder="1" applyAlignment="1">
      <alignment horizontal="center" vertical="center"/>
    </xf>
    <xf numFmtId="0" fontId="33" fillId="0" borderId="27" xfId="0" applyFont="1" applyBorder="1" applyAlignment="1">
      <alignment horizontal="center" vertical="center" wrapText="1"/>
    </xf>
    <xf numFmtId="9" fontId="33" fillId="0" borderId="27" xfId="17" applyFont="1" applyFill="1" applyBorder="1" applyAlignment="1">
      <alignment horizontal="left" vertical="center"/>
    </xf>
    <xf numFmtId="9" fontId="33" fillId="15" borderId="27" xfId="17" applyFont="1" applyFill="1" applyBorder="1" applyAlignment="1">
      <alignment horizontal="center" vertical="center"/>
    </xf>
    <xf numFmtId="169" fontId="37" fillId="10" borderId="27" xfId="17" applyNumberFormat="1" applyFont="1" applyFill="1" applyBorder="1" applyAlignment="1">
      <alignment horizontal="center" vertical="center"/>
    </xf>
    <xf numFmtId="0" fontId="30" fillId="0" borderId="31" xfId="0" applyFont="1" applyBorder="1" applyAlignment="1">
      <alignment horizontal="left" vertical="center" wrapText="1" indent="1"/>
    </xf>
    <xf numFmtId="44" fontId="32" fillId="0" borderId="32" xfId="15" applyFont="1" applyFill="1" applyBorder="1" applyAlignment="1">
      <alignment horizontal="center" vertical="center"/>
    </xf>
    <xf numFmtId="9" fontId="33" fillId="0" borderId="53" xfId="17" applyFont="1" applyBorder="1" applyAlignment="1">
      <alignment horizontal="center" vertical="center" wrapText="1"/>
    </xf>
    <xf numFmtId="9" fontId="33" fillId="0" borderId="33" xfId="17" applyFont="1" applyBorder="1" applyAlignment="1">
      <alignment horizontal="center" vertical="center" wrapText="1"/>
    </xf>
    <xf numFmtId="9" fontId="33" fillId="0" borderId="33" xfId="17" applyFont="1" applyFill="1" applyBorder="1" applyAlignment="1">
      <alignment horizontal="left" vertical="center" wrapText="1"/>
    </xf>
    <xf numFmtId="9" fontId="33" fillId="17" borderId="33" xfId="17" applyFont="1" applyFill="1" applyBorder="1" applyAlignment="1">
      <alignment horizontal="center" vertical="center"/>
    </xf>
    <xf numFmtId="0" fontId="30" fillId="0" borderId="18" xfId="0" applyFont="1" applyBorder="1" applyAlignment="1">
      <alignment horizontal="center" vertical="center" wrapText="1"/>
    </xf>
    <xf numFmtId="0" fontId="36" fillId="0" borderId="0" xfId="0" applyFont="1" applyAlignment="1">
      <alignment horizontal="center" vertical="center"/>
    </xf>
    <xf numFmtId="0" fontId="33" fillId="0" borderId="27" xfId="0" applyFont="1" applyBorder="1" applyAlignment="1">
      <alignment horizontal="left" vertical="center" wrapText="1" indent="1"/>
    </xf>
    <xf numFmtId="44" fontId="33" fillId="0" borderId="36" xfId="15" applyFont="1" applyFill="1" applyBorder="1" applyAlignment="1">
      <alignment horizontal="center" vertical="center"/>
    </xf>
    <xf numFmtId="44" fontId="30" fillId="0" borderId="24" xfId="15" applyFont="1" applyFill="1" applyBorder="1" applyAlignment="1">
      <alignment horizontal="center" vertical="center"/>
    </xf>
    <xf numFmtId="44" fontId="47" fillId="0" borderId="24" xfId="15" applyFont="1" applyFill="1" applyBorder="1" applyAlignment="1">
      <alignment horizontal="center" vertical="center"/>
    </xf>
    <xf numFmtId="44" fontId="37" fillId="0" borderId="79" xfId="15" applyFont="1" applyFill="1" applyBorder="1" applyAlignment="1">
      <alignment horizontal="center" vertical="center"/>
    </xf>
    <xf numFmtId="0" fontId="33" fillId="0" borderId="0" xfId="0" applyFont="1" applyAlignment="1">
      <alignment vertical="center"/>
    </xf>
    <xf numFmtId="171" fontId="36" fillId="0" borderId="42" xfId="0" applyNumberFormat="1" applyFont="1" applyBorder="1" applyAlignment="1">
      <alignment vertical="center"/>
    </xf>
    <xf numFmtId="0" fontId="0" fillId="0" borderId="13" xfId="0" applyBorder="1" applyAlignment="1">
      <alignment vertical="center"/>
    </xf>
    <xf numFmtId="0" fontId="49" fillId="0" borderId="42" xfId="0" applyFont="1" applyBorder="1" applyAlignment="1">
      <alignment vertical="center" wrapText="1"/>
    </xf>
    <xf numFmtId="0" fontId="30" fillId="0" borderId="0" xfId="0" applyFont="1" applyAlignment="1">
      <alignment horizontal="center" vertical="center" wrapText="1"/>
    </xf>
    <xf numFmtId="0" fontId="31" fillId="0" borderId="16" xfId="0" applyFont="1" applyBorder="1" applyAlignment="1">
      <alignment vertical="center"/>
    </xf>
    <xf numFmtId="0" fontId="33" fillId="5" borderId="53" xfId="0" applyFont="1" applyFill="1" applyBorder="1" applyAlignment="1">
      <alignment horizontal="left" vertical="center" wrapText="1" indent="1"/>
    </xf>
    <xf numFmtId="9" fontId="34" fillId="5" borderId="33" xfId="17" applyFont="1" applyFill="1" applyBorder="1" applyAlignment="1">
      <alignment horizontal="center" vertical="center"/>
    </xf>
    <xf numFmtId="44" fontId="30" fillId="5" borderId="33" xfId="15" applyFont="1" applyFill="1" applyBorder="1" applyAlignment="1">
      <alignment horizontal="center" vertical="center"/>
    </xf>
    <xf numFmtId="171" fontId="30" fillId="5" borderId="33" xfId="0" applyNumberFormat="1" applyFont="1" applyFill="1" applyBorder="1" applyAlignment="1">
      <alignment horizontal="center" vertical="center"/>
    </xf>
    <xf numFmtId="44" fontId="32" fillId="5" borderId="32" xfId="15" applyFont="1" applyFill="1" applyBorder="1" applyAlignment="1">
      <alignment horizontal="center" vertical="center"/>
    </xf>
    <xf numFmtId="44" fontId="34" fillId="0" borderId="34" xfId="15" applyFont="1" applyFill="1" applyBorder="1" applyAlignment="1">
      <alignment horizontal="center" vertical="center"/>
    </xf>
    <xf numFmtId="9" fontId="30" fillId="15" borderId="33" xfId="17" applyFont="1" applyFill="1" applyBorder="1" applyAlignment="1">
      <alignment horizontal="center" vertical="center"/>
    </xf>
    <xf numFmtId="14" fontId="34" fillId="15" borderId="33" xfId="17" applyNumberFormat="1" applyFont="1" applyFill="1" applyBorder="1" applyAlignment="1">
      <alignment horizontal="center" vertical="center"/>
    </xf>
    <xf numFmtId="4" fontId="33" fillId="15" borderId="33" xfId="0" applyNumberFormat="1" applyFont="1" applyFill="1" applyBorder="1"/>
    <xf numFmtId="4" fontId="30" fillId="15" borderId="33" xfId="0" applyNumberFormat="1" applyFont="1" applyFill="1" applyBorder="1"/>
    <xf numFmtId="171" fontId="36" fillId="15" borderId="56" xfId="17" applyNumberFormat="1" applyFont="1" applyFill="1" applyBorder="1" applyAlignment="1">
      <alignment horizontal="center" vertical="center"/>
    </xf>
    <xf numFmtId="171" fontId="30" fillId="0" borderId="9" xfId="17" applyNumberFormat="1" applyFont="1" applyFill="1" applyBorder="1" applyAlignment="1">
      <alignment horizontal="center" vertical="center"/>
    </xf>
    <xf numFmtId="0" fontId="20" fillId="0" borderId="33" xfId="0" applyFont="1" applyBorder="1" applyAlignment="1">
      <alignment vertical="center"/>
    </xf>
    <xf numFmtId="0" fontId="31" fillId="0" borderId="56" xfId="0" applyFont="1" applyBorder="1" applyAlignment="1">
      <alignment vertical="center" wrapText="1"/>
    </xf>
    <xf numFmtId="0" fontId="31" fillId="0" borderId="0" xfId="0" applyFont="1" applyAlignment="1">
      <alignment horizontal="center" vertical="center"/>
    </xf>
    <xf numFmtId="0" fontId="30" fillId="13" borderId="14" xfId="0" applyFont="1" applyFill="1" applyBorder="1" applyAlignment="1">
      <alignment horizontal="center" vertical="center" wrapText="1"/>
    </xf>
    <xf numFmtId="44" fontId="33" fillId="13" borderId="80" xfId="15" applyFont="1" applyFill="1" applyBorder="1" applyAlignment="1">
      <alignment horizontal="center" vertical="center"/>
    </xf>
    <xf numFmtId="44" fontId="33" fillId="13" borderId="80" xfId="15" applyFont="1" applyFill="1" applyBorder="1" applyAlignment="1">
      <alignment vertical="center"/>
    </xf>
    <xf numFmtId="0" fontId="36" fillId="13" borderId="80" xfId="0" applyFont="1" applyFill="1" applyBorder="1" applyAlignment="1">
      <alignment vertical="center"/>
    </xf>
    <xf numFmtId="44" fontId="34" fillId="13" borderId="81" xfId="15" applyFont="1" applyFill="1" applyBorder="1" applyAlignment="1">
      <alignment horizontal="center" vertical="center"/>
    </xf>
    <xf numFmtId="171" fontId="30" fillId="13" borderId="80" xfId="0" applyNumberFormat="1" applyFont="1" applyFill="1" applyBorder="1" applyAlignment="1">
      <alignment horizontal="center" vertical="center"/>
    </xf>
    <xf numFmtId="171" fontId="30" fillId="5" borderId="80" xfId="0" applyNumberFormat="1" applyFont="1" applyFill="1" applyBorder="1" applyAlignment="1">
      <alignment horizontal="center" vertical="center"/>
    </xf>
    <xf numFmtId="44" fontId="33" fillId="13" borderId="82" xfId="15" applyFont="1" applyFill="1" applyBorder="1" applyAlignment="1">
      <alignment vertical="center"/>
    </xf>
    <xf numFmtId="44" fontId="33" fillId="13" borderId="83" xfId="15" applyFont="1" applyFill="1" applyBorder="1" applyAlignment="1">
      <alignment vertical="center"/>
    </xf>
    <xf numFmtId="0" fontId="33" fillId="0" borderId="22" xfId="0" applyFont="1" applyBorder="1" applyAlignment="1">
      <alignment vertical="center"/>
    </xf>
    <xf numFmtId="0" fontId="3" fillId="0" borderId="22" xfId="0" applyFont="1" applyBorder="1" applyAlignment="1">
      <alignment vertical="center"/>
    </xf>
    <xf numFmtId="44" fontId="37" fillId="19" borderId="80" xfId="15" applyFont="1" applyFill="1" applyBorder="1" applyAlignment="1">
      <alignment vertical="center"/>
    </xf>
    <xf numFmtId="44" fontId="34" fillId="19" borderId="80" xfId="15" applyFont="1" applyFill="1" applyBorder="1" applyAlignment="1">
      <alignment vertical="center"/>
    </xf>
    <xf numFmtId="171" fontId="31" fillId="19" borderId="15" xfId="17" applyNumberFormat="1" applyFont="1" applyFill="1" applyBorder="1" applyAlignment="1">
      <alignment horizontal="center" vertical="center"/>
    </xf>
    <xf numFmtId="0" fontId="36" fillId="0" borderId="12" xfId="0" applyFont="1" applyBorder="1" applyAlignment="1">
      <alignment vertical="center"/>
    </xf>
    <xf numFmtId="0" fontId="36" fillId="0" borderId="22" xfId="0" applyFont="1" applyBorder="1" applyAlignment="1">
      <alignment vertical="center" wrapText="1"/>
    </xf>
    <xf numFmtId="0" fontId="36" fillId="0" borderId="0" xfId="0" applyFont="1" applyAlignment="1">
      <alignment vertical="center"/>
    </xf>
    <xf numFmtId="0" fontId="33" fillId="0" borderId="0" xfId="0" applyFont="1" applyAlignment="1">
      <alignment horizontal="left" vertical="center" indent="1"/>
    </xf>
    <xf numFmtId="0" fontId="33"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vertical="center"/>
    </xf>
    <xf numFmtId="171" fontId="20" fillId="0" borderId="0" xfId="17" applyNumberFormat="1" applyFont="1" applyBorder="1" applyAlignment="1">
      <alignment horizontal="center" vertical="center"/>
    </xf>
    <xf numFmtId="171" fontId="36" fillId="0" borderId="0" xfId="17" applyNumberFormat="1" applyFont="1" applyAlignment="1">
      <alignment vertical="center"/>
    </xf>
    <xf numFmtId="171" fontId="30" fillId="0" borderId="0" xfId="17" applyNumberFormat="1" applyFont="1" applyFill="1" applyBorder="1" applyAlignment="1">
      <alignment vertical="center"/>
    </xf>
    <xf numFmtId="0" fontId="28" fillId="19" borderId="6" xfId="0" applyFont="1" applyFill="1" applyBorder="1" applyAlignment="1">
      <alignment horizontal="center" vertical="center"/>
    </xf>
    <xf numFmtId="0" fontId="26" fillId="19" borderId="13" xfId="0" applyFont="1" applyFill="1" applyBorder="1" applyAlignment="1">
      <alignment vertical="center"/>
    </xf>
    <xf numFmtId="171" fontId="28" fillId="19" borderId="5" xfId="17" applyNumberFormat="1" applyFont="1" applyFill="1" applyBorder="1" applyAlignment="1">
      <alignment horizontal="center" vertical="center"/>
    </xf>
    <xf numFmtId="171" fontId="36" fillId="0" borderId="0" xfId="0" applyNumberFormat="1" applyFont="1" applyAlignment="1">
      <alignment vertical="center"/>
    </xf>
    <xf numFmtId="171" fontId="28" fillId="0" borderId="0" xfId="17" applyNumberFormat="1" applyFont="1" applyFill="1" applyBorder="1" applyAlignment="1">
      <alignment horizontal="center" vertical="center"/>
    </xf>
    <xf numFmtId="44" fontId="33" fillId="0" borderId="0" xfId="15" applyFont="1" applyAlignment="1">
      <alignment vertical="center"/>
    </xf>
    <xf numFmtId="0" fontId="50" fillId="0" borderId="6" xfId="0" applyFont="1" applyBorder="1" applyAlignment="1">
      <alignment vertical="center"/>
    </xf>
    <xf numFmtId="0" fontId="26" fillId="0" borderId="13" xfId="0" applyFont="1" applyBorder="1" applyAlignment="1">
      <alignment vertical="center"/>
    </xf>
    <xf numFmtId="0" fontId="33" fillId="0" borderId="13" xfId="0" applyFont="1" applyBorder="1" applyAlignment="1">
      <alignment vertical="center"/>
    </xf>
    <xf numFmtId="44" fontId="26" fillId="0" borderId="13" xfId="0" applyNumberFormat="1" applyFont="1" applyBorder="1"/>
    <xf numFmtId="171" fontId="26" fillId="0" borderId="5" xfId="17" applyNumberFormat="1" applyFont="1" applyBorder="1" applyAlignment="1">
      <alignment horizontal="center" vertical="center"/>
    </xf>
    <xf numFmtId="171" fontId="26" fillId="0" borderId="0" xfId="17" applyNumberFormat="1" applyFont="1" applyFill="1" applyBorder="1" applyAlignment="1">
      <alignment horizontal="center" vertical="center"/>
    </xf>
    <xf numFmtId="0" fontId="33" fillId="0" borderId="0" xfId="0" applyFont="1" applyAlignment="1">
      <alignment vertical="center" wrapText="1"/>
    </xf>
    <xf numFmtId="44" fontId="33" fillId="0" borderId="0" xfId="0" applyNumberFormat="1" applyFont="1" applyAlignment="1">
      <alignment vertical="center"/>
    </xf>
    <xf numFmtId="171" fontId="33" fillId="0" borderId="0" xfId="17" applyNumberFormat="1" applyFont="1" applyAlignment="1">
      <alignment vertical="center"/>
    </xf>
    <xf numFmtId="0" fontId="28" fillId="10" borderId="12" xfId="0" applyFont="1" applyFill="1" applyBorder="1" applyAlignment="1">
      <alignment horizontal="right" vertical="center"/>
    </xf>
    <xf numFmtId="0" fontId="26" fillId="10" borderId="20" xfId="0" applyFont="1" applyFill="1" applyBorder="1" applyAlignment="1">
      <alignment vertical="center"/>
    </xf>
    <xf numFmtId="0" fontId="28" fillId="10" borderId="20" xfId="0" applyFont="1" applyFill="1" applyBorder="1" applyAlignment="1">
      <alignment horizontal="center" vertical="center"/>
    </xf>
    <xf numFmtId="44" fontId="28" fillId="10" borderId="20" xfId="0" applyNumberFormat="1" applyFont="1" applyFill="1" applyBorder="1" applyAlignment="1">
      <alignment vertical="center"/>
    </xf>
    <xf numFmtId="171" fontId="28" fillId="10" borderId="21" xfId="17" applyNumberFormat="1" applyFont="1" applyFill="1" applyBorder="1" applyAlignment="1">
      <alignment horizontal="center" vertical="center"/>
    </xf>
    <xf numFmtId="0" fontId="20" fillId="0" borderId="0" xfId="0" applyFont="1" applyAlignment="1">
      <alignment horizontal="left" vertical="center" wrapText="1" indent="1"/>
    </xf>
    <xf numFmtId="0" fontId="20" fillId="0" borderId="0" xfId="0" applyFont="1" applyAlignment="1">
      <alignment horizontal="center" vertical="center" wrapText="1"/>
    </xf>
    <xf numFmtId="0" fontId="20"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wrapText="1"/>
    </xf>
    <xf numFmtId="9" fontId="27" fillId="0" borderId="0" xfId="17" applyFont="1" applyBorder="1" applyAlignment="1">
      <alignment horizontal="center" vertical="center" wrapText="1"/>
    </xf>
    <xf numFmtId="9" fontId="27" fillId="0" borderId="0" xfId="17" applyFont="1" applyBorder="1" applyAlignment="1">
      <alignment horizontal="left" vertical="center"/>
    </xf>
    <xf numFmtId="9" fontId="20" fillId="0" borderId="0" xfId="17" applyFont="1" applyBorder="1" applyAlignment="1">
      <alignment horizontal="center" vertical="center"/>
    </xf>
    <xf numFmtId="14" fontId="22" fillId="0" borderId="0" xfId="17" applyNumberFormat="1" applyFont="1" applyBorder="1" applyAlignment="1">
      <alignment horizontal="center" vertical="center"/>
    </xf>
    <xf numFmtId="44" fontId="22" fillId="0" borderId="42" xfId="15" applyFont="1" applyBorder="1" applyAlignment="1">
      <alignment horizontal="center" vertical="center"/>
    </xf>
    <xf numFmtId="44" fontId="22" fillId="0" borderId="0" xfId="15" applyFont="1" applyBorder="1" applyAlignment="1">
      <alignment horizontal="center" vertical="center"/>
    </xf>
    <xf numFmtId="171" fontId="36" fillId="0" borderId="0" xfId="17" applyNumberFormat="1" applyFont="1" applyAlignment="1">
      <alignment horizontal="center" vertical="center"/>
    </xf>
    <xf numFmtId="171" fontId="20" fillId="0" borderId="0" xfId="17" applyNumberFormat="1" applyFont="1" applyFill="1" applyBorder="1" applyAlignment="1">
      <alignment horizontal="center" vertical="center"/>
    </xf>
    <xf numFmtId="0" fontId="28" fillId="16" borderId="5" xfId="0" applyFont="1" applyFill="1" applyBorder="1" applyAlignment="1">
      <alignment horizontal="left" vertical="center" wrapText="1" indent="1"/>
    </xf>
    <xf numFmtId="0" fontId="20" fillId="16" borderId="1" xfId="0" applyFont="1" applyFill="1" applyBorder="1" applyAlignment="1">
      <alignment horizontal="center" vertical="center" wrapText="1"/>
    </xf>
    <xf numFmtId="0" fontId="30" fillId="16" borderId="1" xfId="0" applyFont="1" applyFill="1" applyBorder="1" applyAlignment="1">
      <alignment horizontal="center" vertical="center"/>
    </xf>
    <xf numFmtId="44" fontId="26" fillId="16" borderId="1" xfId="0" applyNumberFormat="1" applyFont="1" applyFill="1" applyBorder="1" applyAlignment="1">
      <alignment horizontal="center" vertical="center" wrapText="1"/>
    </xf>
    <xf numFmtId="44" fontId="28" fillId="16" borderId="1" xfId="15" applyFont="1" applyFill="1" applyBorder="1" applyAlignment="1">
      <alignment horizontal="center" vertical="center" wrapText="1"/>
    </xf>
    <xf numFmtId="0" fontId="30" fillId="0" borderId="0" xfId="0" applyFont="1" applyAlignment="1">
      <alignment horizontal="center" vertical="center"/>
    </xf>
    <xf numFmtId="171" fontId="30" fillId="0" borderId="0" xfId="17" applyNumberFormat="1" applyFont="1" applyAlignment="1">
      <alignment horizontal="center" vertical="center"/>
    </xf>
    <xf numFmtId="9" fontId="3" fillId="0" borderId="0" xfId="17" applyFont="1" applyAlignment="1">
      <alignment vertical="center"/>
    </xf>
    <xf numFmtId="44" fontId="30" fillId="0" borderId="0" xfId="0" applyNumberFormat="1" applyFont="1" applyAlignment="1">
      <alignment horizontal="center" vertical="center"/>
    </xf>
    <xf numFmtId="44" fontId="51" fillId="16" borderId="1" xfId="15" applyFont="1" applyFill="1" applyBorder="1" applyAlignment="1">
      <alignment horizontal="center" vertical="center" wrapText="1"/>
    </xf>
    <xf numFmtId="0" fontId="26" fillId="0" borderId="0" xfId="0" applyFont="1" applyAlignment="1">
      <alignment horizontal="left" vertical="center" wrapText="1" indent="1"/>
    </xf>
    <xf numFmtId="0" fontId="28" fillId="0" borderId="0" xfId="0" applyFont="1" applyAlignment="1">
      <alignment horizontal="center" vertical="center" wrapText="1"/>
    </xf>
    <xf numFmtId="44" fontId="33" fillId="0" borderId="0" xfId="15" applyFont="1" applyFill="1" applyBorder="1" applyAlignment="1">
      <alignment horizontal="center" vertical="center"/>
    </xf>
    <xf numFmtId="0" fontId="26" fillId="0" borderId="0" xfId="0" applyFont="1" applyAlignment="1">
      <alignment horizontal="center" vertical="center"/>
    </xf>
    <xf numFmtId="44" fontId="28" fillId="0" borderId="0" xfId="15" applyFont="1" applyFill="1" applyBorder="1" applyAlignment="1">
      <alignment horizontal="center" vertical="center"/>
    </xf>
    <xf numFmtId="10" fontId="28" fillId="0" borderId="0" xfId="0" applyNumberFormat="1" applyFont="1" applyAlignment="1">
      <alignment horizontal="center" vertical="center"/>
    </xf>
    <xf numFmtId="9" fontId="20" fillId="0" borderId="0" xfId="17" applyFont="1" applyAlignment="1">
      <alignment horizontal="center" vertical="center"/>
    </xf>
    <xf numFmtId="8" fontId="52" fillId="0" borderId="85" xfId="0" applyNumberFormat="1" applyFont="1" applyBorder="1" applyAlignment="1">
      <alignment horizontal="center" wrapText="1"/>
    </xf>
    <xf numFmtId="8" fontId="52" fillId="0" borderId="86" xfId="0" applyNumberFormat="1" applyFont="1" applyBorder="1" applyAlignment="1">
      <alignment horizontal="center" wrapText="1"/>
    </xf>
    <xf numFmtId="9" fontId="27" fillId="0" borderId="0" xfId="17" applyFont="1" applyBorder="1" applyAlignment="1">
      <alignment horizontal="left" vertical="center" wrapText="1"/>
    </xf>
    <xf numFmtId="0" fontId="0" fillId="0" borderId="0" xfId="0" applyAlignment="1">
      <alignment horizontal="left" vertical="center" wrapText="1" indent="1"/>
    </xf>
    <xf numFmtId="0" fontId="0" fillId="0" borderId="0" xfId="0" applyAlignment="1">
      <alignment horizontal="center" vertical="center" wrapText="1"/>
    </xf>
    <xf numFmtId="44" fontId="0" fillId="0" borderId="0" xfId="15" applyFont="1" applyAlignment="1">
      <alignment vertical="center"/>
    </xf>
    <xf numFmtId="8" fontId="52" fillId="23" borderId="85" xfId="0" applyNumberFormat="1" applyFont="1" applyFill="1" applyBorder="1" applyAlignment="1">
      <alignment horizontal="center" wrapText="1"/>
    </xf>
    <xf numFmtId="8" fontId="52" fillId="23" borderId="86" xfId="0" applyNumberFormat="1" applyFont="1" applyFill="1" applyBorder="1" applyAlignment="1">
      <alignment horizontal="center" wrapText="1"/>
    </xf>
    <xf numFmtId="9" fontId="3" fillId="0" borderId="0" xfId="17" applyFont="1" applyBorder="1" applyAlignment="1">
      <alignment horizontal="center" vertical="center" wrapText="1"/>
    </xf>
    <xf numFmtId="9" fontId="3" fillId="0" borderId="0" xfId="17" applyFont="1" applyBorder="1" applyAlignment="1">
      <alignment horizontal="left" vertical="center"/>
    </xf>
    <xf numFmtId="9" fontId="4" fillId="0" borderId="0" xfId="17" applyFont="1" applyBorder="1" applyAlignment="1">
      <alignment horizontal="center" vertical="center"/>
    </xf>
    <xf numFmtId="14" fontId="25" fillId="0" borderId="0" xfId="17" applyNumberFormat="1" applyFont="1" applyBorder="1" applyAlignment="1">
      <alignment horizontal="center" vertical="center"/>
    </xf>
    <xf numFmtId="44" fontId="25" fillId="0" borderId="42" xfId="15" applyFont="1" applyBorder="1" applyAlignment="1">
      <alignment vertical="center"/>
    </xf>
    <xf numFmtId="44" fontId="25" fillId="0" borderId="0" xfId="15" applyFont="1" applyBorder="1" applyAlignment="1">
      <alignment vertical="center"/>
    </xf>
    <xf numFmtId="171" fontId="20" fillId="0" borderId="0" xfId="17" applyNumberFormat="1" applyFont="1" applyFill="1" applyBorder="1" applyAlignment="1">
      <alignment vertical="center"/>
    </xf>
    <xf numFmtId="6" fontId="52" fillId="23" borderId="85" xfId="0" applyNumberFormat="1" applyFont="1" applyFill="1" applyBorder="1" applyAlignment="1">
      <alignment horizontal="center" wrapText="1"/>
    </xf>
    <xf numFmtId="6" fontId="52" fillId="23" borderId="86" xfId="0" applyNumberFormat="1" applyFont="1" applyFill="1" applyBorder="1" applyAlignment="1">
      <alignment horizontal="center" wrapText="1"/>
    </xf>
    <xf numFmtId="8" fontId="52" fillId="0" borderId="85" xfId="0" applyNumberFormat="1" applyFont="1" applyBorder="1" applyAlignment="1">
      <alignment horizontal="center" vertical="center" wrapText="1"/>
    </xf>
    <xf numFmtId="4" fontId="52" fillId="0" borderId="86" xfId="0" applyNumberFormat="1" applyFont="1" applyBorder="1" applyAlignment="1">
      <alignment horizontal="center" vertical="center" wrapText="1"/>
    </xf>
    <xf numFmtId="8" fontId="53" fillId="23" borderId="85" xfId="0" applyNumberFormat="1" applyFont="1" applyFill="1" applyBorder="1" applyAlignment="1">
      <alignment horizontal="center" vertical="center" wrapText="1"/>
    </xf>
    <xf numFmtId="8" fontId="53" fillId="23" borderId="86" xfId="0" applyNumberFormat="1" applyFont="1" applyFill="1" applyBorder="1" applyAlignment="1">
      <alignment horizontal="center" vertical="center" wrapText="1"/>
    </xf>
    <xf numFmtId="171" fontId="20" fillId="0" borderId="0" xfId="0" applyNumberFormat="1" applyFont="1" applyAlignment="1">
      <alignment vertical="center"/>
    </xf>
    <xf numFmtId="44" fontId="20" fillId="0" borderId="0" xfId="15" applyFont="1" applyAlignment="1">
      <alignment vertical="center"/>
    </xf>
    <xf numFmtId="44" fontId="28" fillId="4" borderId="0" xfId="15" applyFont="1" applyFill="1" applyAlignment="1">
      <alignment vertical="center"/>
    </xf>
    <xf numFmtId="0" fontId="0" fillId="0" borderId="0" xfId="0" applyAlignment="1">
      <alignment horizontal="center"/>
    </xf>
    <xf numFmtId="0" fontId="0" fillId="0" borderId="1" xfId="0" applyBorder="1" applyAlignment="1">
      <alignment horizontal="center" vertical="center" wrapText="1"/>
    </xf>
    <xf numFmtId="0" fontId="57" fillId="0" borderId="1" xfId="0" applyFont="1" applyBorder="1" applyAlignment="1">
      <alignment horizontal="center" vertical="center" wrapText="1"/>
    </xf>
    <xf numFmtId="10" fontId="57" fillId="0" borderId="1" xfId="17" applyNumberFormat="1" applyFont="1" applyFill="1" applyBorder="1" applyAlignment="1">
      <alignment horizontal="center" vertical="center" wrapText="1"/>
    </xf>
    <xf numFmtId="14" fontId="57" fillId="0" borderId="1" xfId="0" applyNumberFormat="1" applyFont="1" applyBorder="1" applyAlignment="1">
      <alignment horizontal="center" vertical="center" wrapText="1"/>
    </xf>
    <xf numFmtId="10" fontId="57" fillId="0" borderId="1" xfId="17" applyNumberFormat="1" applyFont="1" applyBorder="1" applyAlignment="1">
      <alignment horizontal="center" vertical="center" wrapText="1"/>
    </xf>
    <xf numFmtId="0" fontId="57" fillId="16" borderId="1" xfId="0" applyFont="1" applyFill="1" applyBorder="1" applyAlignment="1">
      <alignment horizontal="center" vertical="center" wrapText="1"/>
    </xf>
    <xf numFmtId="0" fontId="52" fillId="0" borderId="1" xfId="0" applyFont="1" applyBorder="1" applyAlignment="1">
      <alignment horizontal="center" vertical="center" wrapText="1"/>
    </xf>
    <xf numFmtId="9" fontId="57" fillId="0" borderId="1" xfId="17" applyFont="1" applyFill="1" applyBorder="1" applyAlignment="1">
      <alignment horizontal="center" vertical="center" wrapText="1"/>
    </xf>
    <xf numFmtId="0" fontId="0" fillId="16" borderId="1" xfId="0" applyFill="1" applyBorder="1" applyAlignment="1">
      <alignment horizontal="center" vertical="center" wrapText="1"/>
    </xf>
    <xf numFmtId="0" fontId="58" fillId="16"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72"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0" fillId="0" borderId="1" xfId="0" applyFont="1" applyBorder="1" applyAlignment="1">
      <alignment horizontal="center" vertical="center" wrapText="1"/>
    </xf>
    <xf numFmtId="2" fontId="59" fillId="25" borderId="4" xfId="11" applyNumberFormat="1" applyFont="1" applyFill="1" applyBorder="1" applyAlignment="1" applyProtection="1">
      <alignment horizontal="center" vertical="center" wrapText="1"/>
      <protection locked="0"/>
    </xf>
    <xf numFmtId="0" fontId="59" fillId="26" borderId="4" xfId="0" applyFont="1" applyFill="1" applyBorder="1" applyAlignment="1">
      <alignment horizontal="center" vertical="center" wrapText="1"/>
    </xf>
    <xf numFmtId="14" fontId="59" fillId="25" borderId="4" xfId="11" applyNumberFormat="1" applyFont="1" applyFill="1" applyBorder="1" applyAlignment="1" applyProtection="1">
      <alignment horizontal="center" vertical="center" wrapText="1"/>
      <protection locked="0"/>
    </xf>
    <xf numFmtId="170" fontId="59" fillId="25" borderId="4" xfId="15" applyNumberFormat="1" applyFont="1" applyFill="1" applyBorder="1" applyAlignment="1">
      <alignment horizontal="center" vertical="center" wrapText="1"/>
    </xf>
    <xf numFmtId="0" fontId="60" fillId="0" borderId="0" xfId="0" applyFont="1"/>
    <xf numFmtId="0" fontId="10" fillId="8" borderId="2"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6" borderId="0" xfId="0" applyFont="1" applyFill="1" applyAlignment="1">
      <alignment horizontal="center" vertical="center" wrapText="1"/>
    </xf>
    <xf numFmtId="0" fontId="10" fillId="6" borderId="2" xfId="0" applyFont="1" applyFill="1" applyBorder="1" applyAlignment="1">
      <alignment horizontal="center" vertical="center" wrapText="1"/>
    </xf>
    <xf numFmtId="0" fontId="13" fillId="7" borderId="2" xfId="0" applyFont="1" applyFill="1" applyBorder="1" applyAlignment="1">
      <alignment horizontal="center" vertical="center"/>
    </xf>
    <xf numFmtId="0" fontId="14" fillId="0" borderId="1" xfId="0" applyFont="1" applyBorder="1" applyAlignment="1">
      <alignment horizontal="center" vertical="center" wrapText="1"/>
    </xf>
    <xf numFmtId="0" fontId="56" fillId="24" borderId="0" xfId="0" applyFont="1" applyFill="1" applyAlignment="1">
      <alignment horizontal="center" vertical="center" wrapText="1"/>
    </xf>
    <xf numFmtId="44" fontId="30" fillId="5" borderId="33" xfId="15" applyFont="1" applyFill="1" applyBorder="1" applyAlignment="1">
      <alignment horizontal="center" vertical="center"/>
    </xf>
    <xf numFmtId="44" fontId="30" fillId="5" borderId="31" xfId="15" applyFont="1" applyFill="1" applyBorder="1" applyAlignment="1">
      <alignment horizontal="center" vertical="center"/>
    </xf>
    <xf numFmtId="9" fontId="33" fillId="15" borderId="30" xfId="17" applyFont="1" applyFill="1" applyBorder="1" applyAlignment="1">
      <alignment horizontal="center" vertical="center"/>
    </xf>
    <xf numFmtId="9" fontId="33" fillId="15" borderId="33" xfId="17" applyFont="1" applyFill="1" applyBorder="1" applyAlignment="1">
      <alignment horizontal="center" vertical="center"/>
    </xf>
    <xf numFmtId="0" fontId="30" fillId="19" borderId="84" xfId="0" applyFont="1" applyFill="1" applyBorder="1" applyAlignment="1">
      <alignment horizontal="center" vertical="center" wrapText="1"/>
    </xf>
    <xf numFmtId="0" fontId="30" fillId="19" borderId="80" xfId="0" applyFont="1" applyFill="1" applyBorder="1" applyAlignment="1">
      <alignment horizontal="center" vertical="center" wrapText="1"/>
    </xf>
    <xf numFmtId="0" fontId="28" fillId="19" borderId="13" xfId="0" applyFont="1" applyFill="1" applyBorder="1" applyAlignment="1">
      <alignment horizontal="center" vertical="center"/>
    </xf>
    <xf numFmtId="0" fontId="28" fillId="19" borderId="5" xfId="0" applyFont="1" applyFill="1" applyBorder="1" applyAlignment="1">
      <alignment horizontal="center" vertical="center"/>
    </xf>
    <xf numFmtId="0" fontId="28" fillId="0" borderId="0" xfId="0" applyFont="1" applyAlignment="1">
      <alignment horizontal="center" vertical="center" wrapText="1"/>
    </xf>
    <xf numFmtId="171" fontId="36" fillId="16" borderId="28" xfId="17" applyNumberFormat="1" applyFont="1" applyFill="1" applyBorder="1" applyAlignment="1">
      <alignment horizontal="center" vertical="center"/>
    </xf>
    <xf numFmtId="171" fontId="36" fillId="16" borderId="43" xfId="17" applyNumberFormat="1" applyFont="1" applyFill="1" applyBorder="1" applyAlignment="1">
      <alignment horizontal="center" vertical="center"/>
    </xf>
    <xf numFmtId="171" fontId="36" fillId="16" borderId="56" xfId="17" applyNumberFormat="1" applyFont="1" applyFill="1" applyBorder="1" applyAlignment="1">
      <alignment horizontal="center" vertical="center"/>
    </xf>
    <xf numFmtId="0" fontId="30" fillId="0" borderId="23" xfId="0" applyFont="1" applyBorder="1" applyAlignment="1">
      <alignment horizontal="center" vertical="center" wrapText="1"/>
    </xf>
    <xf numFmtId="0" fontId="30" fillId="0" borderId="29" xfId="0" applyFont="1" applyBorder="1" applyAlignment="1">
      <alignment horizontal="center" vertical="center" wrapText="1"/>
    </xf>
    <xf numFmtId="44" fontId="30" fillId="0" borderId="77" xfId="15" applyFont="1" applyBorder="1" applyAlignment="1">
      <alignment horizontal="center" vertical="center"/>
    </xf>
    <xf numFmtId="44" fontId="30" fillId="0" borderId="78" xfId="15" applyFont="1" applyBorder="1" applyAlignment="1">
      <alignment horizontal="center" vertical="center"/>
    </xf>
    <xf numFmtId="44" fontId="37" fillId="0" borderId="37" xfId="15" applyFont="1" applyFill="1" applyBorder="1" applyAlignment="1">
      <alignment horizontal="center" vertical="center"/>
    </xf>
    <xf numFmtId="44" fontId="37" fillId="0" borderId="54" xfId="15" applyFont="1" applyFill="1" applyBorder="1" applyAlignment="1">
      <alignment horizontal="center" vertical="center"/>
    </xf>
    <xf numFmtId="171" fontId="36" fillId="0" borderId="38" xfId="17" applyNumberFormat="1" applyFont="1" applyBorder="1" applyAlignment="1">
      <alignment horizontal="center" vertical="center"/>
    </xf>
    <xf numFmtId="171" fontId="36" fillId="0" borderId="55" xfId="17" applyNumberFormat="1" applyFont="1" applyBorder="1" applyAlignment="1">
      <alignment horizontal="center" vertical="center"/>
    </xf>
    <xf numFmtId="44" fontId="33" fillId="0" borderId="27" xfId="15" applyFont="1" applyFill="1" applyBorder="1" applyAlignment="1">
      <alignment horizontal="center" vertical="center"/>
    </xf>
    <xf numFmtId="44" fontId="33" fillId="0" borderId="24" xfId="15" applyFont="1" applyFill="1" applyBorder="1" applyAlignment="1">
      <alignment horizontal="center" vertical="center"/>
    </xf>
    <xf numFmtId="0" fontId="30" fillId="0" borderId="74"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44" fontId="30" fillId="0" borderId="24" xfId="15" applyFont="1" applyFill="1" applyBorder="1" applyAlignment="1">
      <alignment horizontal="center" vertical="center"/>
    </xf>
    <xf numFmtId="44" fontId="30" fillId="0" borderId="1" xfId="15" applyFont="1" applyFill="1" applyBorder="1" applyAlignment="1">
      <alignment horizontal="center" vertical="center"/>
    </xf>
    <xf numFmtId="44" fontId="30" fillId="0" borderId="32" xfId="15" applyFont="1" applyFill="1" applyBorder="1" applyAlignment="1">
      <alignment horizontal="center" vertical="center"/>
    </xf>
    <xf numFmtId="171" fontId="30" fillId="0" borderId="24" xfId="0" applyNumberFormat="1" applyFont="1" applyBorder="1" applyAlignment="1">
      <alignment horizontal="center" vertical="center"/>
    </xf>
    <xf numFmtId="171" fontId="30" fillId="0" borderId="1" xfId="0" applyNumberFormat="1" applyFont="1" applyBorder="1" applyAlignment="1">
      <alignment horizontal="center" vertical="center"/>
    </xf>
    <xf numFmtId="171" fontId="30" fillId="0" borderId="32" xfId="0" applyNumberFormat="1" applyFont="1" applyBorder="1" applyAlignment="1">
      <alignment horizontal="center" vertical="center"/>
    </xf>
    <xf numFmtId="44" fontId="30" fillId="16" borderId="24" xfId="15" applyFont="1" applyFill="1" applyBorder="1" applyAlignment="1">
      <alignment horizontal="center" vertical="center"/>
    </xf>
    <xf numFmtId="44" fontId="30" fillId="16" borderId="1" xfId="15" applyFont="1" applyFill="1" applyBorder="1" applyAlignment="1">
      <alignment horizontal="center" vertical="center"/>
    </xf>
    <xf numFmtId="44" fontId="30" fillId="16" borderId="32" xfId="15" applyFont="1" applyFill="1" applyBorder="1" applyAlignment="1">
      <alignment horizontal="center" vertical="center"/>
    </xf>
    <xf numFmtId="44" fontId="37" fillId="0" borderId="41" xfId="15" applyFont="1" applyFill="1" applyBorder="1" applyAlignment="1">
      <alignment horizontal="center" vertical="center"/>
    </xf>
    <xf numFmtId="0" fontId="36" fillId="0" borderId="49" xfId="0" applyFont="1" applyBorder="1" applyAlignment="1">
      <alignment horizontal="left" vertical="center" wrapText="1"/>
    </xf>
    <xf numFmtId="0" fontId="36" fillId="0" borderId="51"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2" xfId="0" applyFont="1" applyBorder="1" applyAlignment="1">
      <alignment horizontal="center" vertical="center" wrapText="1"/>
    </xf>
    <xf numFmtId="0" fontId="33" fillId="0" borderId="17" xfId="0" applyFont="1" applyBorder="1" applyAlignment="1">
      <alignment horizontal="left" vertical="center" wrapText="1" indent="1"/>
    </xf>
    <xf numFmtId="0" fontId="33" fillId="0" borderId="9" xfId="0" applyFont="1" applyBorder="1" applyAlignment="1">
      <alignment horizontal="left" vertical="center" wrapText="1" indent="1"/>
    </xf>
    <xf numFmtId="0" fontId="33" fillId="0" borderId="21" xfId="0" applyFont="1" applyBorder="1" applyAlignment="1">
      <alignment horizontal="left" vertical="center" wrapText="1" indent="1"/>
    </xf>
    <xf numFmtId="0" fontId="33" fillId="0" borderId="46" xfId="0" applyFont="1" applyBorder="1" applyAlignment="1">
      <alignment horizontal="center" vertical="center" wrapText="1"/>
    </xf>
    <xf numFmtId="0" fontId="33" fillId="0" borderId="60" xfId="0" applyFont="1" applyBorder="1" applyAlignment="1">
      <alignment horizontal="center" vertical="center" wrapText="1"/>
    </xf>
    <xf numFmtId="44" fontId="37" fillId="0" borderId="7" xfId="15" applyFont="1" applyFill="1" applyBorder="1" applyAlignment="1">
      <alignment horizontal="center" vertical="center"/>
    </xf>
    <xf numFmtId="44" fontId="37" fillId="0" borderId="11" xfId="15" applyFont="1" applyFill="1" applyBorder="1" applyAlignment="1">
      <alignment horizontal="center" vertical="center"/>
    </xf>
    <xf numFmtId="44" fontId="37" fillId="0" borderId="4" xfId="15" applyFont="1" applyFill="1" applyBorder="1" applyAlignment="1">
      <alignment horizontal="center" vertical="center"/>
    </xf>
    <xf numFmtId="44" fontId="33" fillId="0" borderId="7" xfId="15" applyFont="1" applyFill="1" applyBorder="1" applyAlignment="1">
      <alignment horizontal="center" vertical="center"/>
    </xf>
    <xf numFmtId="44" fontId="33" fillId="0" borderId="11" xfId="15" applyFont="1" applyFill="1" applyBorder="1" applyAlignment="1">
      <alignment horizontal="center" vertical="center"/>
    </xf>
    <xf numFmtId="44" fontId="33" fillId="0" borderId="4" xfId="15" applyFont="1" applyFill="1" applyBorder="1" applyAlignment="1">
      <alignment horizontal="center" vertical="center"/>
    </xf>
    <xf numFmtId="0" fontId="33" fillId="0" borderId="7"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2" xfId="0" applyFont="1" applyBorder="1" applyAlignment="1">
      <alignment horizontal="center" vertical="center" wrapText="1"/>
    </xf>
    <xf numFmtId="0" fontId="36" fillId="0" borderId="42" xfId="0" applyFont="1" applyBorder="1" applyAlignment="1">
      <alignment horizontal="left" vertical="center" wrapText="1"/>
    </xf>
    <xf numFmtId="0" fontId="36" fillId="0" borderId="6" xfId="0" applyFont="1" applyBorder="1" applyAlignment="1">
      <alignment horizontal="center" vertical="center" wrapText="1"/>
    </xf>
    <xf numFmtId="0" fontId="33" fillId="0" borderId="5" xfId="0" applyFont="1" applyBorder="1" applyAlignment="1">
      <alignment horizontal="left" vertical="center" wrapText="1" indent="1"/>
    </xf>
    <xf numFmtId="44" fontId="33" fillId="0" borderId="1" xfId="15" applyFont="1" applyFill="1" applyBorder="1" applyAlignment="1">
      <alignment horizontal="center" vertical="center"/>
    </xf>
    <xf numFmtId="44" fontId="37" fillId="0" borderId="1" xfId="15" applyFont="1" applyFill="1" applyBorder="1" applyAlignment="1">
      <alignment horizontal="center" vertical="center"/>
    </xf>
    <xf numFmtId="0" fontId="33" fillId="0" borderId="1" xfId="0" applyFont="1" applyBorder="1" applyAlignment="1">
      <alignment horizontal="center" vertical="center" wrapText="1"/>
    </xf>
    <xf numFmtId="0" fontId="33" fillId="0" borderId="10" xfId="0" applyFont="1" applyBorder="1" applyAlignment="1">
      <alignment horizontal="left" vertical="center" wrapText="1"/>
    </xf>
    <xf numFmtId="0" fontId="33" fillId="0" borderId="12" xfId="0" applyFont="1" applyBorder="1" applyAlignment="1">
      <alignment horizontal="left" vertical="center" wrapText="1"/>
    </xf>
    <xf numFmtId="0" fontId="36" fillId="0" borderId="43" xfId="0" applyFont="1" applyBorder="1" applyAlignment="1">
      <alignment horizontal="left" vertical="center" wrapText="1"/>
    </xf>
    <xf numFmtId="0" fontId="36" fillId="16" borderId="6" xfId="0" applyFont="1" applyFill="1" applyBorder="1" applyAlignment="1">
      <alignment horizontal="center" vertical="center" wrapText="1"/>
    </xf>
    <xf numFmtId="0" fontId="37" fillId="16" borderId="5" xfId="0" applyFont="1" applyFill="1" applyBorder="1" applyAlignment="1">
      <alignment horizontal="left" vertical="center" wrapText="1" indent="1"/>
    </xf>
    <xf numFmtId="0" fontId="33" fillId="0" borderId="70" xfId="0" applyFont="1" applyBorder="1" applyAlignment="1">
      <alignment horizontal="center" vertical="center" wrapText="1"/>
    </xf>
    <xf numFmtId="171" fontId="33" fillId="0" borderId="7" xfId="0" applyNumberFormat="1" applyFont="1" applyBorder="1" applyAlignment="1">
      <alignment horizontal="center" vertical="center"/>
    </xf>
    <xf numFmtId="171" fontId="33" fillId="0" borderId="11" xfId="0" applyNumberFormat="1" applyFont="1" applyBorder="1" applyAlignment="1">
      <alignment horizontal="center" vertical="center"/>
    </xf>
    <xf numFmtId="171" fontId="33" fillId="0" borderId="4" xfId="0" applyNumberFormat="1" applyFont="1" applyBorder="1" applyAlignment="1">
      <alignment horizontal="center" vertical="center"/>
    </xf>
    <xf numFmtId="0" fontId="35" fillId="0" borderId="43" xfId="0" applyFont="1" applyBorder="1" applyAlignment="1">
      <alignment horizontal="left" vertical="center" wrapText="1"/>
    </xf>
    <xf numFmtId="44" fontId="33" fillId="0" borderId="10" xfId="15" applyFont="1" applyBorder="1" applyAlignment="1">
      <alignment horizontal="left" vertical="center" wrapText="1"/>
    </xf>
    <xf numFmtId="44" fontId="33" fillId="0" borderId="12" xfId="15" applyFont="1" applyBorder="1" applyAlignment="1">
      <alignment horizontal="left" vertical="center" wrapText="1"/>
    </xf>
    <xf numFmtId="44" fontId="36" fillId="0" borderId="49" xfId="15" applyFont="1" applyBorder="1" applyAlignment="1">
      <alignment horizontal="left" vertical="center" wrapText="1"/>
    </xf>
    <xf numFmtId="44" fontId="36" fillId="0" borderId="51" xfId="15" applyFont="1" applyBorder="1" applyAlignment="1">
      <alignment horizontal="left" vertical="center" wrapText="1"/>
    </xf>
    <xf numFmtId="0" fontId="36" fillId="0" borderId="43" xfId="0" quotePrefix="1" applyFont="1" applyBorder="1" applyAlignment="1">
      <alignment horizontal="left" vertical="center" wrapText="1"/>
    </xf>
    <xf numFmtId="171" fontId="33" fillId="0" borderId="1" xfId="0" applyNumberFormat="1" applyFont="1" applyBorder="1" applyAlignment="1">
      <alignment horizontal="center" vertical="center"/>
    </xf>
    <xf numFmtId="0" fontId="36" fillId="0" borderId="28" xfId="0" quotePrefix="1" applyFont="1" applyBorder="1" applyAlignment="1">
      <alignment horizontal="left" vertical="center" wrapText="1"/>
    </xf>
    <xf numFmtId="0" fontId="36" fillId="0" borderId="6" xfId="0" applyFont="1" applyBorder="1" applyAlignment="1">
      <alignment horizontal="center" vertical="center"/>
    </xf>
    <xf numFmtId="0" fontId="30" fillId="0" borderId="5" xfId="0" applyFont="1" applyBorder="1" applyAlignment="1">
      <alignment horizontal="left" vertical="center" wrapText="1" indent="1"/>
    </xf>
    <xf numFmtId="170" fontId="37" fillId="0" borderId="7" xfId="0" applyNumberFormat="1" applyFont="1" applyBorder="1" applyAlignment="1">
      <alignment horizontal="center" vertical="center"/>
    </xf>
    <xf numFmtId="170" fontId="37" fillId="0" borderId="11" xfId="0" applyNumberFormat="1" applyFont="1" applyBorder="1" applyAlignment="1">
      <alignment horizontal="center" vertical="center"/>
    </xf>
    <xf numFmtId="0" fontId="33" fillId="0" borderId="24" xfId="0" applyFont="1" applyBorder="1" applyAlignment="1">
      <alignment horizontal="center" vertical="center" wrapText="1"/>
    </xf>
    <xf numFmtId="44" fontId="30" fillId="0" borderId="7" xfId="15" applyFont="1" applyFill="1" applyBorder="1" applyAlignment="1">
      <alignment horizontal="center" vertical="center"/>
    </xf>
    <xf numFmtId="0" fontId="33" fillId="0" borderId="25" xfId="0" quotePrefix="1" applyFont="1" applyBorder="1" applyAlignment="1">
      <alignment horizontal="left" vertical="center" wrapText="1"/>
    </xf>
    <xf numFmtId="0" fontId="33" fillId="0" borderId="6" xfId="0" quotePrefix="1" applyFont="1" applyBorder="1" applyAlignment="1">
      <alignment horizontal="left" vertical="center" wrapText="1"/>
    </xf>
    <xf numFmtId="44" fontId="37" fillId="0" borderId="37" xfId="15" applyFont="1" applyFill="1" applyBorder="1" applyAlignment="1">
      <alignment horizontal="center" vertical="center" wrapText="1"/>
    </xf>
    <xf numFmtId="44" fontId="37" fillId="0" borderId="41" xfId="15" applyFont="1" applyFill="1" applyBorder="1" applyAlignment="1">
      <alignment horizontal="center" vertical="center" wrapText="1"/>
    </xf>
    <xf numFmtId="44" fontId="37" fillId="0" borderId="54" xfId="15" applyFont="1" applyFill="1" applyBorder="1" applyAlignment="1">
      <alignment horizontal="center" vertical="center" wrapText="1"/>
    </xf>
    <xf numFmtId="171" fontId="36" fillId="0" borderId="42" xfId="17" applyNumberFormat="1" applyFont="1" applyBorder="1" applyAlignment="1">
      <alignment horizontal="center" vertical="center"/>
    </xf>
    <xf numFmtId="0" fontId="37" fillId="0" borderId="6" xfId="0" applyFont="1" applyBorder="1" applyAlignment="1">
      <alignment horizontal="left" vertical="center" wrapText="1"/>
    </xf>
    <xf numFmtId="0" fontId="33" fillId="0" borderId="6" xfId="0" applyFont="1" applyBorder="1" applyAlignment="1">
      <alignment horizontal="left" vertical="center" wrapText="1"/>
    </xf>
    <xf numFmtId="171" fontId="30" fillId="0" borderId="7" xfId="0" applyNumberFormat="1" applyFont="1" applyBorder="1" applyAlignment="1">
      <alignment horizontal="center" vertical="center"/>
    </xf>
    <xf numFmtId="171" fontId="33" fillId="0" borderId="24" xfId="0" applyNumberFormat="1" applyFont="1" applyBorder="1" applyAlignment="1">
      <alignment horizontal="center" vertical="center"/>
    </xf>
    <xf numFmtId="0" fontId="30" fillId="0" borderId="39" xfId="0" applyFont="1" applyBorder="1" applyAlignment="1">
      <alignment horizontal="center" vertical="center" wrapText="1"/>
    </xf>
    <xf numFmtId="0" fontId="30" fillId="0" borderId="52" xfId="0" applyFont="1" applyBorder="1" applyAlignment="1">
      <alignment horizontal="center" vertical="center" wrapText="1"/>
    </xf>
    <xf numFmtId="0" fontId="36" fillId="0" borderId="25" xfId="0" applyFont="1" applyBorder="1" applyAlignment="1">
      <alignment horizontal="center" vertical="center"/>
    </xf>
    <xf numFmtId="0" fontId="33" fillId="0" borderId="36" xfId="0" applyFont="1" applyBorder="1" applyAlignment="1">
      <alignment horizontal="left" vertical="center" wrapText="1" indent="1"/>
    </xf>
    <xf numFmtId="0" fontId="33" fillId="0" borderId="57" xfId="0" applyFont="1" applyBorder="1" applyAlignment="1">
      <alignment horizontal="center" vertical="center" wrapText="1"/>
    </xf>
    <xf numFmtId="44" fontId="37" fillId="0" borderId="24" xfId="15" applyFont="1" applyFill="1" applyBorder="1" applyAlignment="1">
      <alignment horizontal="center" vertical="center"/>
    </xf>
    <xf numFmtId="44" fontId="33" fillId="0" borderId="7" xfId="15" applyFont="1" applyBorder="1" applyAlignment="1">
      <alignment horizontal="center" vertical="center" wrapText="1"/>
    </xf>
    <xf numFmtId="44" fontId="33" fillId="0" borderId="4" xfId="15" applyFont="1" applyBorder="1" applyAlignment="1">
      <alignment horizontal="center" vertical="center" wrapText="1"/>
    </xf>
    <xf numFmtId="0" fontId="33" fillId="0" borderId="10" xfId="0" quotePrefix="1" applyFont="1" applyBorder="1" applyAlignment="1">
      <alignment horizontal="center" vertical="center" wrapText="1"/>
    </xf>
    <xf numFmtId="0" fontId="33" fillId="0" borderId="12" xfId="0" quotePrefix="1" applyFont="1" applyBorder="1" applyAlignment="1">
      <alignment horizontal="center" vertical="center" wrapText="1"/>
    </xf>
    <xf numFmtId="0" fontId="33" fillId="0" borderId="48" xfId="0" applyFont="1" applyBorder="1" applyAlignment="1">
      <alignment horizontal="center" vertical="center" wrapText="1"/>
    </xf>
    <xf numFmtId="0" fontId="33" fillId="0" borderId="50" xfId="0" applyFont="1" applyBorder="1" applyAlignment="1">
      <alignment horizontal="center" vertical="center" wrapText="1"/>
    </xf>
    <xf numFmtId="170" fontId="37" fillId="0" borderId="24" xfId="0" applyNumberFormat="1" applyFont="1" applyBorder="1" applyAlignment="1">
      <alignment horizontal="center" vertical="center"/>
    </xf>
    <xf numFmtId="170" fontId="37" fillId="0" borderId="1" xfId="0" applyNumberFormat="1" applyFont="1" applyBorder="1" applyAlignment="1">
      <alignment horizontal="center" vertical="center"/>
    </xf>
    <xf numFmtId="171" fontId="30" fillId="0" borderId="11" xfId="0" applyNumberFormat="1" applyFont="1" applyBorder="1" applyAlignment="1">
      <alignment horizontal="center" vertical="center"/>
    </xf>
    <xf numFmtId="171" fontId="30" fillId="0" borderId="4" xfId="0" applyNumberFormat="1" applyFont="1" applyBorder="1" applyAlignment="1">
      <alignment horizontal="center" vertical="center"/>
    </xf>
    <xf numFmtId="171" fontId="33" fillId="0" borderId="7" xfId="17" applyNumberFormat="1" applyFont="1" applyBorder="1" applyAlignment="1">
      <alignment horizontal="center" vertical="center"/>
    </xf>
    <xf numFmtId="171" fontId="33" fillId="0" borderId="4" xfId="17" applyNumberFormat="1" applyFont="1" applyBorder="1" applyAlignment="1">
      <alignment horizontal="center" vertical="center"/>
    </xf>
    <xf numFmtId="171" fontId="30" fillId="0" borderId="7" xfId="17" applyNumberFormat="1" applyFont="1" applyBorder="1" applyAlignment="1">
      <alignment horizontal="center" vertical="center"/>
    </xf>
    <xf numFmtId="171" fontId="30" fillId="0" borderId="4" xfId="17" applyNumberFormat="1" applyFont="1" applyBorder="1" applyAlignment="1">
      <alignment horizontal="center" vertical="center"/>
    </xf>
    <xf numFmtId="44" fontId="33" fillId="0" borderId="7" xfId="15" applyFont="1" applyBorder="1" applyAlignment="1">
      <alignment horizontal="center" vertical="center"/>
    </xf>
    <xf numFmtId="44" fontId="33" fillId="0" borderId="4" xfId="15" applyFont="1" applyBorder="1" applyAlignment="1">
      <alignment horizontal="center" vertical="center"/>
    </xf>
    <xf numFmtId="0" fontId="36" fillId="0" borderId="49" xfId="0" quotePrefix="1" applyFont="1" applyBorder="1" applyAlignment="1">
      <alignment horizontal="left" vertical="center" wrapText="1"/>
    </xf>
    <xf numFmtId="0" fontId="36" fillId="0" borderId="51" xfId="0" quotePrefix="1" applyFont="1" applyBorder="1" applyAlignment="1">
      <alignment horizontal="left" vertical="center" wrapText="1"/>
    </xf>
    <xf numFmtId="0" fontId="36" fillId="0" borderId="10" xfId="0" applyFont="1" applyBorder="1" applyAlignment="1">
      <alignment horizontal="center" vertical="center"/>
    </xf>
    <xf numFmtId="0" fontId="36" fillId="0" borderId="12" xfId="0" applyFont="1" applyBorder="1" applyAlignment="1">
      <alignment horizontal="center" vertical="center"/>
    </xf>
    <xf numFmtId="44" fontId="33" fillId="0" borderId="1" xfId="15" applyFont="1" applyBorder="1" applyAlignment="1">
      <alignment horizontal="center" vertical="center" wrapText="1"/>
    </xf>
    <xf numFmtId="0" fontId="37" fillId="0" borderId="6" xfId="0" quotePrefix="1" applyFont="1" applyBorder="1" applyAlignment="1">
      <alignment horizontal="left" vertical="center" wrapText="1"/>
    </xf>
    <xf numFmtId="0" fontId="35" fillId="0" borderId="43" xfId="0" quotePrefix="1" applyFont="1" applyBorder="1" applyAlignment="1">
      <alignment horizontal="left" vertical="center" wrapText="1"/>
    </xf>
    <xf numFmtId="172" fontId="33" fillId="0" borderId="7" xfId="17" applyNumberFormat="1" applyFont="1" applyBorder="1" applyAlignment="1">
      <alignment horizontal="center" vertical="center"/>
    </xf>
    <xf numFmtId="172" fontId="33" fillId="0" borderId="4" xfId="17" applyNumberFormat="1" applyFont="1" applyBorder="1" applyAlignment="1">
      <alignment horizontal="center" vertical="center"/>
    </xf>
    <xf numFmtId="0" fontId="28" fillId="18" borderId="23" xfId="0" applyFont="1" applyFill="1" applyBorder="1" applyAlignment="1">
      <alignment horizontal="center" vertical="center"/>
    </xf>
    <xf numFmtId="0" fontId="28" fillId="18" borderId="24" xfId="0" applyFont="1" applyFill="1" applyBorder="1" applyAlignment="1">
      <alignment horizontal="center" vertical="center"/>
    </xf>
    <xf numFmtId="0" fontId="28" fillId="18" borderId="25" xfId="0" applyFont="1" applyFill="1" applyBorder="1" applyAlignment="1">
      <alignment horizontal="center" vertical="center"/>
    </xf>
    <xf numFmtId="9" fontId="28" fillId="19" borderId="26" xfId="17" applyFont="1" applyFill="1" applyBorder="1" applyAlignment="1">
      <alignment horizontal="center" vertical="center"/>
    </xf>
    <xf numFmtId="9" fontId="28" fillId="19" borderId="27" xfId="17" applyFont="1" applyFill="1" applyBorder="1" applyAlignment="1">
      <alignment horizontal="center" vertical="center"/>
    </xf>
    <xf numFmtId="9" fontId="28" fillId="19" borderId="27" xfId="17" applyFont="1" applyFill="1" applyBorder="1" applyAlignment="1">
      <alignment horizontal="left" vertical="center"/>
    </xf>
    <xf numFmtId="14" fontId="29" fillId="19" borderId="27" xfId="17" applyNumberFormat="1" applyFont="1" applyFill="1" applyBorder="1" applyAlignment="1">
      <alignment horizontal="center" vertical="center"/>
    </xf>
    <xf numFmtId="14" fontId="29" fillId="19" borderId="28" xfId="17" applyNumberFormat="1" applyFont="1" applyFill="1" applyBorder="1" applyAlignment="1">
      <alignment horizontal="center" vertical="center"/>
    </xf>
    <xf numFmtId="44" fontId="30" fillId="0" borderId="24" xfId="15" applyFont="1" applyBorder="1" applyAlignment="1">
      <alignment horizontal="center" vertical="center"/>
    </xf>
    <xf numFmtId="44" fontId="30" fillId="0" borderId="1" xfId="15" applyFont="1" applyBorder="1" applyAlignment="1">
      <alignment horizontal="center" vertical="center"/>
    </xf>
    <xf numFmtId="44" fontId="30" fillId="0" borderId="7" xfId="15" applyFont="1" applyBorder="1" applyAlignment="1">
      <alignment horizontal="center" vertical="center"/>
    </xf>
    <xf numFmtId="171" fontId="30" fillId="0" borderId="24" xfId="17" applyNumberFormat="1" applyFont="1" applyBorder="1" applyAlignment="1">
      <alignment horizontal="center" vertical="center"/>
    </xf>
    <xf numFmtId="171" fontId="30" fillId="0" borderId="1" xfId="17" applyNumberFormat="1" applyFont="1" applyBorder="1" applyAlignment="1">
      <alignment horizontal="center" vertical="center"/>
    </xf>
    <xf numFmtId="44" fontId="33" fillId="0" borderId="1" xfId="15" applyFont="1" applyBorder="1" applyAlignment="1">
      <alignment horizontal="center" vertical="center"/>
    </xf>
    <xf numFmtId="0" fontId="33" fillId="22" borderId="17" xfId="0" applyFont="1" applyFill="1" applyBorder="1" applyAlignment="1">
      <alignment horizontal="center" vertical="center" wrapText="1" indent="1"/>
    </xf>
    <xf numFmtId="0" fontId="33" fillId="22" borderId="21" xfId="0" applyFont="1" applyFill="1" applyBorder="1" applyAlignment="1">
      <alignment horizontal="center" vertical="center" wrapText="1" indent="1"/>
    </xf>
  </cellXfs>
  <cellStyles count="27">
    <cellStyle name="Currency" xfId="15" builtinId="4"/>
    <cellStyle name="Currency 2" xfId="4" xr:uid="{00000000-0005-0000-0000-000000000000}"/>
    <cellStyle name="Currency 2 2" xfId="20" xr:uid="{3CB2154D-0B82-4595-A08D-BABB9FD39853}"/>
    <cellStyle name="Currency 3" xfId="21" xr:uid="{C9037DF1-DAAE-4636-88D1-A8D73BB2C851}"/>
    <cellStyle name="Euro" xfId="5" xr:uid="{00000000-0005-0000-0000-000001000000}"/>
    <cellStyle name="Euro 2" xfId="22" xr:uid="{438F2524-B3BD-4A50-9187-378238E43D6D}"/>
    <cellStyle name="Migliaia 2" xfId="6" xr:uid="{00000000-0005-0000-0000-000002000000}"/>
    <cellStyle name="Milliers [0]_budgetcalend 2002 02" xfId="7" xr:uid="{00000000-0005-0000-0000-000003000000}"/>
    <cellStyle name="Milliers_budgetcalend 2002 02" xfId="8" xr:uid="{00000000-0005-0000-0000-000004000000}"/>
    <cellStyle name="Monétaire [0]_budgetcalend 2002 02" xfId="9" xr:uid="{00000000-0005-0000-0000-000005000000}"/>
    <cellStyle name="Monétaire_budgetcalend 2002 02" xfId="10" xr:uid="{00000000-0005-0000-0000-000006000000}"/>
    <cellStyle name="Normal" xfId="0" builtinId="0"/>
    <cellStyle name="Normal 2" xfId="16" xr:uid="{D691DDE3-E7A8-438F-AE31-05FB4FFA5D3F}"/>
    <cellStyle name="Normal 3" xfId="23" xr:uid="{4E49F4C7-2CD6-4434-A881-26F740BA1A68}"/>
    <cellStyle name="Normale 2" xfId="11" xr:uid="{00000000-0005-0000-0000-000008000000}"/>
    <cellStyle name="Normale 2 2" xfId="18" xr:uid="{4D203F4E-BF89-4288-96A1-A68D7C0C97DA}"/>
    <cellStyle name="Normale 2 3" xfId="24" xr:uid="{E8492E38-AB36-4F2C-927E-6CFC117E806C}"/>
    <cellStyle name="Normale 3" xfId="2" xr:uid="{00000000-0005-0000-0000-000009000000}"/>
    <cellStyle name="Normale 3 2" xfId="25" xr:uid="{781B44AD-95A7-4173-95B8-260552C793EF}"/>
    <cellStyle name="Normale 4" xfId="3" xr:uid="{00000000-0005-0000-0000-00000A000000}"/>
    <cellStyle name="Percent" xfId="17" builtinId="5"/>
    <cellStyle name="Percent 2" xfId="12" xr:uid="{00000000-0005-0000-0000-00000B000000}"/>
    <cellStyle name="Percent 2 2" xfId="26" xr:uid="{7B7B77EA-8456-4F6E-A48D-39A40A55F1AF}"/>
    <cellStyle name="Percentuale 2" xfId="1" xr:uid="{00000000-0005-0000-0000-00000C000000}"/>
    <cellStyle name="Percentuale 3" xfId="13" xr:uid="{00000000-0005-0000-0000-00000D000000}"/>
    <cellStyle name="Valuta 2" xfId="14" xr:uid="{00000000-0005-0000-0000-00000E000000}"/>
    <cellStyle name="Valuta 2 2" xfId="19" xr:uid="{72D7C8F2-FACF-4AC2-994F-E22C4204E46F}"/>
  </cellStyles>
  <dxfs count="19">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15240</xdr:rowOff>
    </xdr:from>
    <xdr:to>
      <xdr:col>12</xdr:col>
      <xdr:colOff>116840</xdr:colOff>
      <xdr:row>1</xdr:row>
      <xdr:rowOff>56444</xdr:rowOff>
    </xdr:to>
    <xdr:pic>
      <xdr:nvPicPr>
        <xdr:cNvPr id="4" name="Immagine 1">
          <a:extLst>
            <a:ext uri="{FF2B5EF4-FFF2-40B4-BE49-F238E27FC236}">
              <a16:creationId xmlns:a16="http://schemas.microsoft.com/office/drawing/2014/main" id="{34AFAC77-5CE9-410E-9728-33D78F918D7A}"/>
            </a:ext>
          </a:extLst>
        </xdr:cNvPr>
        <xdr:cNvPicPr>
          <a:picLocks noChangeAspect="1"/>
        </xdr:cNvPicPr>
      </xdr:nvPicPr>
      <xdr:blipFill>
        <a:blip xmlns:r="http://schemas.openxmlformats.org/officeDocument/2006/relationships" r:embed="rId1"/>
        <a:stretch>
          <a:fillRect/>
        </a:stretch>
      </xdr:blipFill>
      <xdr:spPr>
        <a:xfrm>
          <a:off x="30480" y="15240"/>
          <a:ext cx="24230471" cy="18897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fano Cristofari" id="{DAD323E9-A5E3-4205-B0E5-A90758BF67A6}" userId="S::Stefano.Cristofari@it.ey.com::6ad9c8ce-ac80-4f16-9baf-7704ca66766b"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8" dT="2024-11-15T14:30:19.95" personId="{DAD323E9-A5E3-4205-B0E5-A90758BF67A6}" id="{7ED42FEE-F14A-4358-8955-119EF53C6635}">
    <text>ATTENZIONE: CARIACARE IN PIATTAFORMA LE PEC CON LE MODIFICHE: POST CONVENZIONE AGGIUSTARE IL PROGETTO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41"/>
  <sheetViews>
    <sheetView topLeftCell="BG1" zoomScaleNormal="100" workbookViewId="0">
      <selection activeCell="BN3" sqref="BN3"/>
    </sheetView>
  </sheetViews>
  <sheetFormatPr defaultColWidth="12.5546875" defaultRowHeight="14.4" x14ac:dyDescent="0.3"/>
  <cols>
    <col min="1" max="1" width="10.5546875" customWidth="1"/>
    <col min="2" max="29" width="15.5546875" customWidth="1"/>
    <col min="30" max="31" width="20" customWidth="1"/>
    <col min="32" max="33" width="15.5546875" customWidth="1"/>
    <col min="34" max="34" width="4.5546875" customWidth="1"/>
    <col min="35" max="45" width="17.5546875" customWidth="1"/>
    <col min="46" max="56" width="14.5546875" customWidth="1"/>
    <col min="57" max="57" width="4.5546875" customWidth="1"/>
    <col min="58" max="65" width="24.5546875" customWidth="1"/>
  </cols>
  <sheetData>
    <row r="1" spans="1:65" ht="26.1" customHeight="1" x14ac:dyDescent="0.3">
      <c r="B1" s="488" t="s">
        <v>0</v>
      </c>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9"/>
      <c r="AH1" s="2"/>
      <c r="AI1" s="490" t="s">
        <v>1</v>
      </c>
      <c r="AJ1" s="491"/>
      <c r="AK1" s="491"/>
      <c r="AL1" s="491"/>
      <c r="AM1" s="491"/>
      <c r="AN1" s="491"/>
      <c r="AO1" s="491"/>
      <c r="AP1" s="491"/>
      <c r="AQ1" s="491"/>
      <c r="AR1" s="491"/>
      <c r="AS1" s="491"/>
      <c r="AT1" s="491"/>
      <c r="AU1" s="491"/>
      <c r="AV1" s="491"/>
      <c r="AW1" s="491"/>
      <c r="AX1" s="491"/>
      <c r="AY1" s="491"/>
      <c r="AZ1" s="491"/>
      <c r="BA1" s="491"/>
      <c r="BB1" s="491"/>
      <c r="BC1" s="491"/>
      <c r="BD1" s="491"/>
      <c r="BE1" s="2"/>
      <c r="BF1" s="492" t="s">
        <v>2</v>
      </c>
      <c r="BG1" s="492"/>
      <c r="BH1" s="492"/>
      <c r="BI1" s="492"/>
      <c r="BJ1" s="492"/>
      <c r="BK1" s="492"/>
      <c r="BL1" s="492"/>
      <c r="BM1" s="492"/>
    </row>
    <row r="2" spans="1:65" s="9" customFormat="1" ht="84" customHeight="1" x14ac:dyDescent="0.3">
      <c r="B2" s="31" t="s">
        <v>3</v>
      </c>
      <c r="C2" s="31" t="s">
        <v>4</v>
      </c>
      <c r="D2" s="31" t="s">
        <v>5</v>
      </c>
      <c r="E2" s="37" t="s">
        <v>6</v>
      </c>
      <c r="F2" s="37" t="s">
        <v>7</v>
      </c>
      <c r="G2" s="37" t="s">
        <v>8</v>
      </c>
      <c r="H2" s="37" t="s">
        <v>9</v>
      </c>
      <c r="I2" s="37" t="s">
        <v>10</v>
      </c>
      <c r="J2" s="37" t="s">
        <v>11</v>
      </c>
      <c r="K2" s="31" t="s">
        <v>12</v>
      </c>
      <c r="L2" s="31" t="s">
        <v>13</v>
      </c>
      <c r="M2" s="31" t="s">
        <v>14</v>
      </c>
      <c r="N2" s="31" t="s">
        <v>15</v>
      </c>
      <c r="O2" s="31" t="s">
        <v>16</v>
      </c>
      <c r="P2" s="31" t="s">
        <v>17</v>
      </c>
      <c r="Q2" s="31" t="s">
        <v>18</v>
      </c>
      <c r="R2" s="31" t="s">
        <v>19</v>
      </c>
      <c r="S2" s="31" t="s">
        <v>20</v>
      </c>
      <c r="T2" s="31" t="s">
        <v>21</v>
      </c>
      <c r="U2" s="31" t="s">
        <v>22</v>
      </c>
      <c r="V2" s="31" t="s">
        <v>23</v>
      </c>
      <c r="W2" s="31" t="s">
        <v>24</v>
      </c>
      <c r="X2" s="31" t="s">
        <v>25</v>
      </c>
      <c r="Y2" s="31" t="s">
        <v>26</v>
      </c>
      <c r="Z2" s="31" t="s">
        <v>27</v>
      </c>
      <c r="AA2" s="31" t="s">
        <v>28</v>
      </c>
      <c r="AB2" s="31" t="s">
        <v>29</v>
      </c>
      <c r="AC2" s="31" t="s">
        <v>30</v>
      </c>
      <c r="AD2" s="31" t="s">
        <v>31</v>
      </c>
      <c r="AE2" s="31" t="s">
        <v>32</v>
      </c>
      <c r="AF2" s="31" t="s">
        <v>33</v>
      </c>
      <c r="AG2" s="31" t="s">
        <v>34</v>
      </c>
      <c r="AH2" s="32"/>
      <c r="AI2" s="33" t="s">
        <v>35</v>
      </c>
      <c r="AJ2" s="33" t="s">
        <v>36</v>
      </c>
      <c r="AK2" s="34" t="s">
        <v>37</v>
      </c>
      <c r="AL2" s="34" t="s">
        <v>38</v>
      </c>
      <c r="AM2" s="34" t="s">
        <v>39</v>
      </c>
      <c r="AN2" s="34" t="s">
        <v>40</v>
      </c>
      <c r="AO2" s="34" t="s">
        <v>41</v>
      </c>
      <c r="AP2" s="34" t="s">
        <v>42</v>
      </c>
      <c r="AQ2" s="34" t="s">
        <v>43</v>
      </c>
      <c r="AR2" s="34" t="s">
        <v>44</v>
      </c>
      <c r="AS2" s="34" t="s">
        <v>45</v>
      </c>
      <c r="AT2" s="35" t="s">
        <v>46</v>
      </c>
      <c r="AU2" s="35" t="s">
        <v>47</v>
      </c>
      <c r="AV2" s="35" t="s">
        <v>48</v>
      </c>
      <c r="AW2" s="35" t="s">
        <v>49</v>
      </c>
      <c r="AX2" s="35" t="s">
        <v>50</v>
      </c>
      <c r="AY2" s="35" t="s">
        <v>51</v>
      </c>
      <c r="AZ2" s="35" t="s">
        <v>52</v>
      </c>
      <c r="BA2" s="35" t="s">
        <v>53</v>
      </c>
      <c r="BB2" s="35" t="s">
        <v>54</v>
      </c>
      <c r="BC2" s="35" t="s">
        <v>55</v>
      </c>
      <c r="BD2" s="35" t="s">
        <v>56</v>
      </c>
      <c r="BE2" s="32"/>
      <c r="BF2" s="36" t="s">
        <v>57</v>
      </c>
      <c r="BG2" s="36" t="s">
        <v>58</v>
      </c>
      <c r="BH2" s="36" t="s">
        <v>59</v>
      </c>
      <c r="BI2" s="36" t="s">
        <v>60</v>
      </c>
      <c r="BJ2" s="36" t="s">
        <v>61</v>
      </c>
      <c r="BK2" s="36" t="s">
        <v>62</v>
      </c>
      <c r="BL2" s="36" t="s">
        <v>63</v>
      </c>
      <c r="BM2" s="36" t="s">
        <v>64</v>
      </c>
    </row>
    <row r="3" spans="1:65" s="14" customFormat="1" ht="176.1" customHeight="1" x14ac:dyDescent="0.3">
      <c r="A3" s="38" t="s">
        <v>65</v>
      </c>
      <c r="B3" s="29" t="s">
        <v>66</v>
      </c>
      <c r="C3" s="29" t="s">
        <v>67</v>
      </c>
      <c r="D3" s="29" t="s">
        <v>66</v>
      </c>
      <c r="E3" s="28" t="s">
        <v>68</v>
      </c>
      <c r="F3" s="28" t="s">
        <v>68</v>
      </c>
      <c r="G3" s="28" t="s">
        <v>68</v>
      </c>
      <c r="H3" s="28" t="s">
        <v>68</v>
      </c>
      <c r="I3" s="28" t="s">
        <v>68</v>
      </c>
      <c r="J3" s="28" t="s">
        <v>68</v>
      </c>
      <c r="K3" s="28" t="s">
        <v>68</v>
      </c>
      <c r="L3" s="28" t="s">
        <v>68</v>
      </c>
      <c r="M3" s="28" t="s">
        <v>68</v>
      </c>
      <c r="N3" s="29" t="s">
        <v>69</v>
      </c>
      <c r="O3" s="29" t="s">
        <v>69</v>
      </c>
      <c r="P3" s="28" t="s">
        <v>68</v>
      </c>
      <c r="Q3" s="28" t="s">
        <v>68</v>
      </c>
      <c r="R3" s="28" t="s">
        <v>68</v>
      </c>
      <c r="S3" s="28" t="s">
        <v>68</v>
      </c>
      <c r="T3" s="28" t="s">
        <v>68</v>
      </c>
      <c r="U3" s="28" t="s">
        <v>68</v>
      </c>
      <c r="V3" s="28" t="s">
        <v>68</v>
      </c>
      <c r="W3" s="28" t="s">
        <v>68</v>
      </c>
      <c r="X3" s="28" t="s">
        <v>70</v>
      </c>
      <c r="Y3" s="28" t="s">
        <v>70</v>
      </c>
      <c r="Z3" s="28" t="s">
        <v>71</v>
      </c>
      <c r="AA3" s="28" t="s">
        <v>72</v>
      </c>
      <c r="AB3" s="28" t="s">
        <v>68</v>
      </c>
      <c r="AC3" s="28" t="s">
        <v>68</v>
      </c>
      <c r="AD3" s="30" t="s">
        <v>73</v>
      </c>
      <c r="AE3" s="30" t="s">
        <v>74</v>
      </c>
      <c r="AF3" s="28" t="s">
        <v>75</v>
      </c>
      <c r="AG3" s="28" t="s">
        <v>75</v>
      </c>
      <c r="AH3" s="24"/>
      <c r="AI3" s="12" t="s">
        <v>76</v>
      </c>
      <c r="AJ3" s="12" t="s">
        <v>76</v>
      </c>
      <c r="AK3" s="12" t="s">
        <v>76</v>
      </c>
      <c r="AL3" s="12" t="s">
        <v>76</v>
      </c>
      <c r="AM3" s="12" t="s">
        <v>76</v>
      </c>
      <c r="AN3" s="12" t="s">
        <v>76</v>
      </c>
      <c r="AO3" s="12" t="s">
        <v>76</v>
      </c>
      <c r="AP3" s="12" t="s">
        <v>76</v>
      </c>
      <c r="AQ3" s="12" t="s">
        <v>76</v>
      </c>
      <c r="AR3" s="12" t="s">
        <v>76</v>
      </c>
      <c r="AS3" s="12" t="s">
        <v>76</v>
      </c>
      <c r="AT3" s="12" t="s">
        <v>77</v>
      </c>
      <c r="AU3" s="12" t="s">
        <v>78</v>
      </c>
      <c r="AV3" s="12" t="s">
        <v>78</v>
      </c>
      <c r="AW3" s="12" t="s">
        <v>77</v>
      </c>
      <c r="AX3" s="12" t="s">
        <v>78</v>
      </c>
      <c r="AY3" s="12" t="s">
        <v>78</v>
      </c>
      <c r="AZ3" s="12" t="s">
        <v>78</v>
      </c>
      <c r="BA3" s="12" t="s">
        <v>77</v>
      </c>
      <c r="BB3" s="12" t="s">
        <v>78</v>
      </c>
      <c r="BC3" s="12" t="s">
        <v>78</v>
      </c>
      <c r="BD3" s="12" t="s">
        <v>78</v>
      </c>
      <c r="BE3" s="24"/>
      <c r="BF3" s="27" t="s">
        <v>79</v>
      </c>
      <c r="BG3" s="27" t="s">
        <v>80</v>
      </c>
      <c r="BH3" s="27" t="s">
        <v>81</v>
      </c>
      <c r="BI3" s="27" t="s">
        <v>82</v>
      </c>
      <c r="BJ3" s="27" t="s">
        <v>83</v>
      </c>
      <c r="BK3" s="27" t="s">
        <v>84</v>
      </c>
      <c r="BL3" s="27" t="s">
        <v>85</v>
      </c>
      <c r="BM3" s="27" t="s">
        <v>86</v>
      </c>
    </row>
    <row r="4" spans="1:65" s="4" customFormat="1" ht="78" hidden="1" customHeight="1" x14ac:dyDescent="0.3">
      <c r="A4" s="13" t="s">
        <v>87</v>
      </c>
      <c r="B4" s="1" t="s">
        <v>88</v>
      </c>
      <c r="C4" s="1" t="s">
        <v>88</v>
      </c>
      <c r="D4" s="1" t="s">
        <v>88</v>
      </c>
      <c r="E4" s="15" t="s">
        <v>89</v>
      </c>
      <c r="F4" s="15" t="s">
        <v>89</v>
      </c>
      <c r="G4" s="15" t="s">
        <v>89</v>
      </c>
      <c r="H4" s="15" t="s">
        <v>89</v>
      </c>
      <c r="I4" s="15" t="s">
        <v>89</v>
      </c>
      <c r="J4" s="15" t="s">
        <v>89</v>
      </c>
      <c r="K4" s="15" t="s">
        <v>89</v>
      </c>
      <c r="L4" s="15" t="s">
        <v>89</v>
      </c>
      <c r="M4" s="15" t="s">
        <v>89</v>
      </c>
      <c r="N4" s="1" t="s">
        <v>88</v>
      </c>
      <c r="O4" s="1" t="s">
        <v>88</v>
      </c>
      <c r="P4" s="15" t="s">
        <v>89</v>
      </c>
      <c r="Q4" s="15" t="s">
        <v>89</v>
      </c>
      <c r="R4" s="15" t="s">
        <v>89</v>
      </c>
      <c r="S4" s="15" t="s">
        <v>89</v>
      </c>
      <c r="T4" s="15" t="s">
        <v>89</v>
      </c>
      <c r="U4" s="15" t="s">
        <v>89</v>
      </c>
      <c r="V4" s="15" t="s">
        <v>89</v>
      </c>
      <c r="W4" s="15" t="s">
        <v>89</v>
      </c>
      <c r="X4" s="6" t="s">
        <v>90</v>
      </c>
      <c r="Y4" s="6" t="s">
        <v>90</v>
      </c>
      <c r="Z4" s="6" t="s">
        <v>90</v>
      </c>
      <c r="AA4" s="17" t="s">
        <v>91</v>
      </c>
      <c r="AB4" s="15" t="s">
        <v>89</v>
      </c>
      <c r="AC4" s="15" t="s">
        <v>89</v>
      </c>
      <c r="AD4" s="17"/>
      <c r="AE4" s="16"/>
      <c r="AF4" s="17"/>
      <c r="AG4" s="17"/>
      <c r="AH4" s="23"/>
      <c r="AI4" s="16"/>
      <c r="AJ4" s="18"/>
      <c r="AK4" s="18"/>
      <c r="AL4" s="18"/>
      <c r="AM4" s="17"/>
      <c r="AN4" s="16"/>
      <c r="AO4" s="16"/>
      <c r="AP4" s="16"/>
      <c r="AQ4" s="16"/>
      <c r="AR4" s="16"/>
      <c r="AS4" s="16"/>
      <c r="AT4" s="493" t="s">
        <v>92</v>
      </c>
      <c r="AU4" s="493"/>
      <c r="AV4" s="26"/>
      <c r="AW4" s="493" t="s">
        <v>93</v>
      </c>
      <c r="AX4" s="493"/>
      <c r="AY4" s="493"/>
      <c r="AZ4" s="493"/>
      <c r="BA4" s="493" t="s">
        <v>94</v>
      </c>
      <c r="BB4" s="493"/>
      <c r="BC4" s="493"/>
      <c r="BD4" s="493"/>
      <c r="BE4" s="23"/>
      <c r="BF4" s="17"/>
      <c r="BG4" s="17"/>
      <c r="BH4" s="17"/>
      <c r="BI4" s="16"/>
      <c r="BJ4" s="16"/>
      <c r="BK4" s="16"/>
      <c r="BL4" s="16"/>
      <c r="BM4" s="16"/>
    </row>
    <row r="5" spans="1:65" s="14" customFormat="1" ht="41.85" hidden="1" customHeight="1" x14ac:dyDescent="0.3">
      <c r="A5" s="13" t="s">
        <v>95</v>
      </c>
      <c r="B5" s="19"/>
      <c r="C5" s="19" t="s">
        <v>96</v>
      </c>
      <c r="D5" s="20"/>
      <c r="E5" s="20"/>
      <c r="F5" s="20"/>
      <c r="G5" s="20"/>
      <c r="H5" s="20"/>
      <c r="I5" s="20"/>
      <c r="J5" s="20"/>
      <c r="K5" s="20"/>
      <c r="L5" s="20"/>
      <c r="M5" s="19"/>
      <c r="N5" s="19"/>
      <c r="O5" s="19"/>
      <c r="P5" s="10"/>
      <c r="Q5" s="10"/>
      <c r="R5" s="10"/>
      <c r="S5" s="10"/>
      <c r="T5" s="10"/>
      <c r="U5" s="10"/>
      <c r="V5" s="10"/>
      <c r="W5" s="19"/>
      <c r="X5" s="19" t="s">
        <v>96</v>
      </c>
      <c r="Y5" s="19" t="s">
        <v>96</v>
      </c>
      <c r="Z5" s="19" t="s">
        <v>96</v>
      </c>
      <c r="AA5" s="19" t="s">
        <v>97</v>
      </c>
      <c r="AB5" s="19"/>
      <c r="AC5" s="10"/>
      <c r="AD5" s="10"/>
      <c r="AE5" s="19"/>
      <c r="AF5" s="10"/>
      <c r="AG5" s="10"/>
      <c r="AH5" s="19"/>
      <c r="AI5" s="19"/>
      <c r="AJ5" s="22"/>
      <c r="AK5" s="22"/>
      <c r="AL5" s="22"/>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row>
    <row r="6" spans="1:65" s="14" customFormat="1" ht="55.35" hidden="1" customHeight="1" x14ac:dyDescent="0.3">
      <c r="A6" s="13" t="s">
        <v>65</v>
      </c>
      <c r="B6" s="19"/>
      <c r="C6" s="19"/>
      <c r="D6" s="19"/>
      <c r="E6" s="20"/>
      <c r="F6" s="20"/>
      <c r="G6" s="20"/>
      <c r="H6" s="20"/>
      <c r="I6" s="20"/>
      <c r="J6" s="20"/>
      <c r="K6" s="20"/>
      <c r="L6" s="20"/>
      <c r="M6" s="19"/>
      <c r="N6" s="19"/>
      <c r="O6" s="19"/>
      <c r="P6" s="21"/>
      <c r="Q6" s="10"/>
      <c r="R6" s="10"/>
      <c r="S6" s="10"/>
      <c r="T6" s="10"/>
      <c r="U6" s="10"/>
      <c r="V6" s="10"/>
      <c r="W6" s="19"/>
      <c r="X6" s="26" t="s">
        <v>98</v>
      </c>
      <c r="Y6" s="26" t="s">
        <v>98</v>
      </c>
      <c r="Z6" s="19"/>
      <c r="AA6" s="19"/>
      <c r="AB6" s="19"/>
      <c r="AC6" s="26" t="s">
        <v>99</v>
      </c>
      <c r="AD6" s="10"/>
      <c r="AE6" s="19"/>
      <c r="AF6" s="10"/>
      <c r="AG6" s="10"/>
      <c r="AH6" s="19"/>
      <c r="AI6" s="19"/>
      <c r="AJ6" s="22"/>
      <c r="AK6" s="22"/>
      <c r="AL6" s="22"/>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row>
    <row r="7" spans="1:65" ht="110.4" x14ac:dyDescent="0.3">
      <c r="E7" s="3"/>
      <c r="F7" s="3"/>
      <c r="G7" s="3"/>
      <c r="H7" s="3"/>
      <c r="I7" s="3"/>
      <c r="J7" s="3"/>
      <c r="K7" s="3"/>
      <c r="L7" s="3"/>
      <c r="P7" s="2"/>
      <c r="R7" s="5"/>
      <c r="X7" s="26" t="s">
        <v>100</v>
      </c>
      <c r="Y7" s="26" t="s">
        <v>100</v>
      </c>
      <c r="AC7" s="26" t="s">
        <v>99</v>
      </c>
      <c r="AD7" s="2"/>
      <c r="AF7" s="2"/>
      <c r="AG7" s="2"/>
      <c r="AJ7" s="11"/>
      <c r="AK7" s="11"/>
      <c r="AL7" s="11"/>
      <c r="BF7" s="25" t="s">
        <v>101</v>
      </c>
      <c r="BH7" s="25" t="s">
        <v>101</v>
      </c>
      <c r="BJ7" s="25" t="s">
        <v>101</v>
      </c>
      <c r="BL7" s="25" t="s">
        <v>101</v>
      </c>
    </row>
    <row r="8" spans="1:65" x14ac:dyDescent="0.3">
      <c r="E8" s="3"/>
      <c r="F8" s="3"/>
      <c r="G8" s="3"/>
      <c r="H8" s="3"/>
      <c r="I8" s="3"/>
      <c r="J8" s="3"/>
      <c r="K8" s="3"/>
      <c r="L8" s="3"/>
      <c r="P8" s="2"/>
      <c r="R8" s="5"/>
      <c r="AF8" s="2"/>
      <c r="AG8" s="2"/>
      <c r="AK8" s="11"/>
      <c r="AL8" s="11"/>
    </row>
    <row r="9" spans="1:65" x14ac:dyDescent="0.3">
      <c r="E9" s="3"/>
      <c r="F9" s="3"/>
      <c r="G9" s="3"/>
      <c r="H9" s="3"/>
      <c r="I9" s="3"/>
      <c r="J9" s="3"/>
      <c r="K9" s="3"/>
      <c r="L9" s="3"/>
      <c r="P9" s="2"/>
      <c r="R9" s="5"/>
      <c r="AF9" s="2"/>
      <c r="AG9" s="2"/>
      <c r="AJ9" s="7"/>
      <c r="AK9" s="7"/>
      <c r="AL9" s="7"/>
    </row>
    <row r="10" spans="1:65" x14ac:dyDescent="0.3">
      <c r="E10" s="3"/>
      <c r="F10" s="3"/>
      <c r="G10" s="3"/>
      <c r="H10" s="3"/>
      <c r="I10" s="3"/>
      <c r="J10" s="3"/>
      <c r="K10" s="3"/>
      <c r="L10" s="3"/>
      <c r="R10" s="5"/>
      <c r="AJ10" s="8"/>
      <c r="AK10" s="8"/>
      <c r="AL10" s="8"/>
    </row>
    <row r="11" spans="1:65" x14ac:dyDescent="0.3">
      <c r="E11" s="3"/>
      <c r="F11" s="3"/>
      <c r="G11" s="3"/>
      <c r="H11" s="3"/>
      <c r="I11" s="3"/>
      <c r="J11" s="3"/>
      <c r="K11" s="3"/>
      <c r="L11" s="3"/>
      <c r="R11" s="5"/>
      <c r="AJ11" s="8"/>
      <c r="AK11" s="8"/>
      <c r="AL11" s="8"/>
    </row>
    <row r="12" spans="1:65" x14ac:dyDescent="0.3">
      <c r="E12" s="3"/>
      <c r="F12" s="3"/>
      <c r="G12" s="3"/>
      <c r="H12" s="3"/>
      <c r="I12" s="3"/>
      <c r="J12" s="3"/>
      <c r="K12" s="3"/>
      <c r="L12" s="3"/>
      <c r="R12" s="5"/>
    </row>
    <row r="13" spans="1:65" x14ac:dyDescent="0.3">
      <c r="E13" s="3"/>
      <c r="F13" s="3"/>
      <c r="G13" s="3"/>
      <c r="H13" s="3"/>
      <c r="I13" s="3"/>
      <c r="J13" s="3"/>
      <c r="K13" s="3"/>
      <c r="L13" s="3"/>
      <c r="R13" s="5"/>
    </row>
    <row r="14" spans="1:65" x14ac:dyDescent="0.3">
      <c r="E14" s="3"/>
      <c r="F14" s="3"/>
      <c r="G14" s="3"/>
      <c r="H14" s="3"/>
      <c r="I14" s="3"/>
      <c r="J14" s="3"/>
      <c r="K14" s="3"/>
      <c r="L14" s="3"/>
      <c r="R14" s="5"/>
    </row>
    <row r="15" spans="1:65" x14ac:dyDescent="0.3">
      <c r="E15" s="3"/>
      <c r="F15" s="3"/>
      <c r="G15" s="3"/>
      <c r="H15" s="3"/>
      <c r="I15" s="3"/>
      <c r="J15" s="3"/>
      <c r="K15" s="3"/>
      <c r="L15" s="3"/>
      <c r="R15" s="5"/>
    </row>
    <row r="16" spans="1:65" x14ac:dyDescent="0.3">
      <c r="E16" s="3"/>
      <c r="F16" s="3"/>
      <c r="G16" s="3"/>
      <c r="H16" s="3"/>
      <c r="I16" s="3"/>
      <c r="J16" s="3"/>
      <c r="K16" s="3"/>
      <c r="L16" s="3"/>
      <c r="R16" s="5"/>
    </row>
    <row r="17" spans="5:18" x14ac:dyDescent="0.3">
      <c r="E17" s="3"/>
      <c r="F17" s="3"/>
      <c r="G17" s="3"/>
      <c r="H17" s="3"/>
      <c r="I17" s="3"/>
      <c r="J17" s="3"/>
      <c r="K17" s="3"/>
      <c r="L17" s="3"/>
      <c r="R17" s="5"/>
    </row>
    <row r="18" spans="5:18" x14ac:dyDescent="0.3">
      <c r="E18" s="3"/>
      <c r="F18" s="3"/>
      <c r="G18" s="3"/>
      <c r="H18" s="3"/>
      <c r="I18" s="3"/>
      <c r="J18" s="3"/>
      <c r="K18" s="3"/>
      <c r="L18" s="3"/>
      <c r="R18" s="5"/>
    </row>
    <row r="19" spans="5:18" x14ac:dyDescent="0.3">
      <c r="E19" s="3"/>
      <c r="F19" s="3"/>
      <c r="G19" s="3"/>
      <c r="H19" s="3"/>
      <c r="I19" s="3"/>
      <c r="J19" s="3"/>
      <c r="K19" s="3"/>
      <c r="L19" s="3"/>
      <c r="R19" s="5"/>
    </row>
    <row r="20" spans="5:18" x14ac:dyDescent="0.3">
      <c r="E20" s="3"/>
      <c r="F20" s="3"/>
      <c r="G20" s="3"/>
      <c r="H20" s="3"/>
      <c r="I20" s="3"/>
      <c r="J20" s="3"/>
      <c r="K20" s="3"/>
      <c r="L20" s="3"/>
      <c r="R20" s="5"/>
    </row>
    <row r="21" spans="5:18" x14ac:dyDescent="0.3">
      <c r="E21" s="3"/>
      <c r="F21" s="3"/>
      <c r="G21" s="3"/>
      <c r="H21" s="3"/>
      <c r="I21" s="3"/>
      <c r="J21" s="3"/>
      <c r="K21" s="3"/>
      <c r="L21" s="3"/>
      <c r="R21" s="5"/>
    </row>
    <row r="22" spans="5:18" x14ac:dyDescent="0.3">
      <c r="E22" s="3"/>
      <c r="F22" s="3"/>
      <c r="G22" s="3"/>
      <c r="H22" s="3"/>
      <c r="I22" s="3"/>
      <c r="J22" s="3"/>
      <c r="K22" s="3"/>
      <c r="L22" s="3"/>
      <c r="R22" s="5"/>
    </row>
    <row r="23" spans="5:18" x14ac:dyDescent="0.3">
      <c r="E23" s="3"/>
      <c r="F23" s="3"/>
      <c r="G23" s="3"/>
      <c r="H23" s="3"/>
      <c r="I23" s="3"/>
      <c r="J23" s="3"/>
      <c r="K23" s="3"/>
      <c r="L23" s="3"/>
    </row>
    <row r="24" spans="5:18" x14ac:dyDescent="0.3">
      <c r="E24" s="3"/>
      <c r="F24" s="3"/>
      <c r="G24" s="3"/>
      <c r="H24" s="3"/>
      <c r="I24" s="3"/>
      <c r="J24" s="3"/>
      <c r="K24" s="3"/>
      <c r="L24" s="3"/>
    </row>
    <row r="25" spans="5:18" x14ac:dyDescent="0.3">
      <c r="E25" s="3"/>
      <c r="F25" s="3"/>
      <c r="G25" s="3"/>
      <c r="H25" s="3"/>
      <c r="I25" s="3"/>
      <c r="J25" s="3"/>
      <c r="K25" s="3"/>
      <c r="L25" s="3"/>
    </row>
    <row r="26" spans="5:18" x14ac:dyDescent="0.3">
      <c r="E26" s="3"/>
      <c r="F26" s="3"/>
      <c r="G26" s="3"/>
      <c r="H26" s="3"/>
      <c r="I26" s="3"/>
      <c r="J26" s="3"/>
      <c r="K26" s="3"/>
      <c r="L26" s="3"/>
    </row>
    <row r="27" spans="5:18" x14ac:dyDescent="0.3">
      <c r="E27" s="3"/>
      <c r="F27" s="3"/>
      <c r="G27" s="3"/>
      <c r="H27" s="3"/>
      <c r="I27" s="3"/>
      <c r="J27" s="3"/>
      <c r="K27" s="3"/>
      <c r="L27" s="3"/>
    </row>
    <row r="28" spans="5:18" x14ac:dyDescent="0.3">
      <c r="E28" s="3"/>
      <c r="F28" s="3"/>
      <c r="G28" s="3"/>
      <c r="H28" s="3"/>
      <c r="I28" s="3"/>
      <c r="J28" s="3"/>
      <c r="K28" s="3"/>
      <c r="L28" s="3"/>
    </row>
    <row r="29" spans="5:18" x14ac:dyDescent="0.3">
      <c r="E29" s="3"/>
      <c r="F29" s="3"/>
      <c r="G29" s="3"/>
      <c r="H29" s="3"/>
      <c r="I29" s="3"/>
      <c r="J29" s="3"/>
      <c r="K29" s="3"/>
      <c r="L29" s="3"/>
    </row>
    <row r="30" spans="5:18" x14ac:dyDescent="0.3">
      <c r="E30" s="3"/>
      <c r="F30" s="3"/>
      <c r="G30" s="3"/>
      <c r="H30" s="3"/>
      <c r="I30" s="3"/>
      <c r="J30" s="3"/>
      <c r="K30" s="3"/>
      <c r="L30" s="3"/>
    </row>
    <row r="31" spans="5:18" x14ac:dyDescent="0.3">
      <c r="E31" s="3"/>
      <c r="F31" s="3"/>
      <c r="G31" s="3"/>
      <c r="H31" s="3"/>
      <c r="I31" s="3"/>
      <c r="J31" s="3"/>
      <c r="K31" s="3"/>
      <c r="L31" s="3"/>
    </row>
    <row r="32" spans="5:18" x14ac:dyDescent="0.3">
      <c r="E32" s="3"/>
      <c r="F32" s="3"/>
      <c r="G32" s="3"/>
      <c r="H32" s="3"/>
      <c r="I32" s="3"/>
      <c r="J32" s="3"/>
      <c r="K32" s="3"/>
      <c r="L32" s="3"/>
    </row>
    <row r="33" spans="5:12" x14ac:dyDescent="0.3">
      <c r="E33" s="3"/>
      <c r="F33" s="3"/>
      <c r="G33" s="3"/>
      <c r="H33" s="3"/>
      <c r="I33" s="3"/>
      <c r="J33" s="3"/>
      <c r="K33" s="3"/>
      <c r="L33" s="3"/>
    </row>
    <row r="34" spans="5:12" x14ac:dyDescent="0.3">
      <c r="E34" s="3"/>
      <c r="F34" s="3"/>
      <c r="G34" s="3"/>
      <c r="H34" s="3"/>
      <c r="I34" s="3"/>
      <c r="J34" s="3"/>
      <c r="K34" s="3"/>
      <c r="L34" s="3"/>
    </row>
    <row r="35" spans="5:12" x14ac:dyDescent="0.3">
      <c r="E35" s="3"/>
      <c r="F35" s="3"/>
      <c r="G35" s="3"/>
      <c r="H35" s="3"/>
      <c r="I35" s="3"/>
      <c r="J35" s="3"/>
      <c r="K35" s="3"/>
      <c r="L35" s="3"/>
    </row>
    <row r="36" spans="5:12" x14ac:dyDescent="0.3">
      <c r="E36" s="3"/>
      <c r="F36" s="3"/>
      <c r="G36" s="3"/>
      <c r="H36" s="3"/>
      <c r="I36" s="3"/>
      <c r="J36" s="3"/>
      <c r="K36" s="3"/>
      <c r="L36" s="3"/>
    </row>
    <row r="37" spans="5:12" x14ac:dyDescent="0.3">
      <c r="E37" s="3"/>
      <c r="F37" s="3"/>
      <c r="G37" s="3"/>
      <c r="H37" s="3"/>
      <c r="I37" s="3"/>
      <c r="J37" s="3"/>
      <c r="K37" s="3"/>
      <c r="L37" s="3"/>
    </row>
    <row r="38" spans="5:12" x14ac:dyDescent="0.3">
      <c r="E38" s="3"/>
      <c r="F38" s="3"/>
      <c r="G38" s="3"/>
      <c r="H38" s="3"/>
      <c r="I38" s="3"/>
      <c r="J38" s="3"/>
      <c r="K38" s="3"/>
      <c r="L38" s="3"/>
    </row>
    <row r="39" spans="5:12" x14ac:dyDescent="0.3">
      <c r="E39" s="3"/>
      <c r="F39" s="3"/>
      <c r="G39" s="3"/>
      <c r="H39" s="3"/>
      <c r="I39" s="3"/>
      <c r="J39" s="3"/>
      <c r="K39" s="3"/>
      <c r="L39" s="3"/>
    </row>
    <row r="40" spans="5:12" x14ac:dyDescent="0.3">
      <c r="E40" s="3"/>
      <c r="F40" s="3"/>
      <c r="G40" s="3"/>
      <c r="H40" s="3"/>
      <c r="I40" s="3"/>
      <c r="J40" s="3"/>
      <c r="K40" s="3"/>
      <c r="L40" s="3"/>
    </row>
    <row r="41" spans="5:12" x14ac:dyDescent="0.3">
      <c r="E41" s="3"/>
      <c r="F41" s="3"/>
      <c r="G41" s="3"/>
      <c r="H41" s="3"/>
      <c r="I41" s="3"/>
      <c r="J41" s="3"/>
      <c r="K41" s="3"/>
      <c r="L41" s="3"/>
    </row>
  </sheetData>
  <mergeCells count="6">
    <mergeCell ref="B1:AG1"/>
    <mergeCell ref="AI1:BD1"/>
    <mergeCell ref="BF1:BM1"/>
    <mergeCell ref="AT4:AU4"/>
    <mergeCell ref="AW4:AZ4"/>
    <mergeCell ref="BA4:B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8FDD-4D22-4E93-96E9-8042A400E4FA}">
  <dimension ref="A1:N120"/>
  <sheetViews>
    <sheetView tabSelected="1" zoomScale="51" zoomScaleNormal="51" workbookViewId="0">
      <pane ySplit="3" topLeftCell="A4" activePane="bottomLeft" state="frozen"/>
      <selection pane="bottomLeft" activeCell="E4" sqref="E4"/>
    </sheetView>
  </sheetViews>
  <sheetFormatPr defaultRowHeight="14.4" x14ac:dyDescent="0.3"/>
  <cols>
    <col min="1" max="1" width="7.44140625" style="414" customWidth="1"/>
    <col min="2" max="2" width="15.44140625" customWidth="1"/>
    <col min="3" max="3" width="32.6640625" customWidth="1"/>
    <col min="4" max="4" width="50.5546875" customWidth="1"/>
    <col min="5" max="5" width="21.88671875" customWidth="1"/>
    <col min="6" max="6" width="28.88671875" style="467" customWidth="1"/>
    <col min="7" max="7" width="57.77734375" customWidth="1"/>
    <col min="8" max="8" width="53.88671875" customWidth="1"/>
    <col min="9" max="9" width="20.77734375" customWidth="1"/>
    <col min="10" max="10" width="18.21875" customWidth="1"/>
    <col min="11" max="11" width="20.33203125" customWidth="1"/>
    <col min="12" max="12" width="24" customWidth="1"/>
    <col min="13" max="13" width="28.6640625" customWidth="1"/>
    <col min="14" max="14" width="28.88671875" customWidth="1"/>
  </cols>
  <sheetData>
    <row r="1" spans="1:14" ht="145.80000000000001" customHeight="1" x14ac:dyDescent="0.3">
      <c r="A1" s="494"/>
      <c r="B1" s="494"/>
      <c r="C1" s="494"/>
      <c r="D1" s="494"/>
      <c r="E1" s="494"/>
      <c r="F1" s="494"/>
      <c r="G1" s="494"/>
      <c r="H1" s="494"/>
      <c r="I1" s="494"/>
      <c r="J1" s="494"/>
      <c r="K1" s="494"/>
      <c r="L1" s="494"/>
      <c r="M1" s="494"/>
      <c r="N1" s="494"/>
    </row>
    <row r="2" spans="1:14" ht="51" customHeight="1" x14ac:dyDescent="0.3">
      <c r="A2" s="494" t="s">
        <v>1209</v>
      </c>
      <c r="B2" s="494"/>
      <c r="C2" s="494"/>
      <c r="D2" s="494"/>
      <c r="E2" s="494"/>
      <c r="F2" s="494"/>
      <c r="G2" s="494"/>
      <c r="H2" s="494"/>
      <c r="I2" s="494"/>
      <c r="J2" s="494"/>
      <c r="K2" s="494"/>
      <c r="L2" s="494"/>
      <c r="M2" s="494"/>
      <c r="N2" s="494"/>
    </row>
    <row r="3" spans="1:14" s="487" customFormat="1" ht="69" customHeight="1" x14ac:dyDescent="0.3">
      <c r="A3" s="483" t="s">
        <v>950</v>
      </c>
      <c r="B3" s="483" t="s">
        <v>951</v>
      </c>
      <c r="C3" s="483" t="s">
        <v>103</v>
      </c>
      <c r="D3" s="483" t="s">
        <v>104</v>
      </c>
      <c r="E3" s="483" t="s">
        <v>368</v>
      </c>
      <c r="F3" s="484" t="s">
        <v>945</v>
      </c>
      <c r="G3" s="484" t="s">
        <v>105</v>
      </c>
      <c r="H3" s="484" t="s">
        <v>106</v>
      </c>
      <c r="I3" s="484" t="s">
        <v>949</v>
      </c>
      <c r="J3" s="485" t="s">
        <v>946</v>
      </c>
      <c r="K3" s="486" t="s">
        <v>947</v>
      </c>
      <c r="L3" s="486" t="s">
        <v>948</v>
      </c>
      <c r="M3" s="484" t="s">
        <v>369</v>
      </c>
      <c r="N3" s="484" t="s">
        <v>370</v>
      </c>
    </row>
    <row r="4" spans="1:14" ht="129" customHeight="1" x14ac:dyDescent="0.3">
      <c r="A4" s="482">
        <v>2</v>
      </c>
      <c r="B4" s="469" t="s">
        <v>943</v>
      </c>
      <c r="C4" s="469" t="s">
        <v>952</v>
      </c>
      <c r="D4" s="469" t="s">
        <v>108</v>
      </c>
      <c r="E4" s="469" t="s">
        <v>1210</v>
      </c>
      <c r="F4" s="469" t="s">
        <v>1211</v>
      </c>
      <c r="G4" s="472" t="s">
        <v>1199</v>
      </c>
      <c r="H4" s="472" t="s">
        <v>1130</v>
      </c>
      <c r="I4" s="471">
        <v>45219</v>
      </c>
      <c r="J4" s="479">
        <v>46162</v>
      </c>
      <c r="K4" s="480">
        <v>2953591.74</v>
      </c>
      <c r="L4" s="481">
        <v>0.5</v>
      </c>
      <c r="M4" s="469" t="s">
        <v>337</v>
      </c>
      <c r="N4" s="469" t="s">
        <v>110</v>
      </c>
    </row>
    <row r="5" spans="1:14" ht="129" customHeight="1" x14ac:dyDescent="0.3">
      <c r="A5" s="482">
        <v>3</v>
      </c>
      <c r="B5" s="469" t="s">
        <v>944</v>
      </c>
      <c r="C5" s="469" t="s">
        <v>953</v>
      </c>
      <c r="D5" s="469" t="s">
        <v>111</v>
      </c>
      <c r="E5" s="469" t="s">
        <v>1210</v>
      </c>
      <c r="F5" s="469" t="s">
        <v>1211</v>
      </c>
      <c r="G5" s="472" t="s">
        <v>1199</v>
      </c>
      <c r="H5" s="472" t="s">
        <v>1131</v>
      </c>
      <c r="I5" s="471">
        <v>45114</v>
      </c>
      <c r="J5" s="479">
        <v>46060</v>
      </c>
      <c r="K5" s="480">
        <v>2953036.45</v>
      </c>
      <c r="L5" s="481">
        <v>0.5</v>
      </c>
      <c r="M5" s="469" t="s">
        <v>1112</v>
      </c>
      <c r="N5" s="469" t="s">
        <v>113</v>
      </c>
    </row>
    <row r="6" spans="1:14" ht="129" customHeight="1" x14ac:dyDescent="0.3">
      <c r="A6" s="482">
        <v>4</v>
      </c>
      <c r="B6" s="469" t="s">
        <v>115</v>
      </c>
      <c r="C6" s="469" t="s">
        <v>954</v>
      </c>
      <c r="D6" s="469" t="s">
        <v>116</v>
      </c>
      <c r="E6" s="469" t="s">
        <v>1210</v>
      </c>
      <c r="F6" s="469" t="s">
        <v>1211</v>
      </c>
      <c r="G6" s="472" t="s">
        <v>1199</v>
      </c>
      <c r="H6" s="472" t="s">
        <v>1132</v>
      </c>
      <c r="I6" s="471">
        <v>45149</v>
      </c>
      <c r="J6" s="479">
        <v>46092</v>
      </c>
      <c r="K6" s="480">
        <v>2346159.4700000002</v>
      </c>
      <c r="L6" s="481">
        <v>0.5</v>
      </c>
      <c r="M6" s="469" t="s">
        <v>1112</v>
      </c>
      <c r="N6" s="469" t="s">
        <v>117</v>
      </c>
    </row>
    <row r="7" spans="1:14" ht="129" customHeight="1" x14ac:dyDescent="0.3">
      <c r="A7" s="482">
        <v>5</v>
      </c>
      <c r="B7" s="469" t="s">
        <v>118</v>
      </c>
      <c r="C7" s="469" t="s">
        <v>955</v>
      </c>
      <c r="D7" s="469" t="s">
        <v>119</v>
      </c>
      <c r="E7" s="469" t="s">
        <v>1210</v>
      </c>
      <c r="F7" s="469" t="s">
        <v>1211</v>
      </c>
      <c r="G7" s="472" t="s">
        <v>1199</v>
      </c>
      <c r="H7" s="472" t="s">
        <v>1133</v>
      </c>
      <c r="I7" s="471">
        <v>45127</v>
      </c>
      <c r="J7" s="479">
        <v>46042</v>
      </c>
      <c r="K7" s="480">
        <v>2953247.08</v>
      </c>
      <c r="L7" s="481">
        <v>0.5</v>
      </c>
      <c r="M7" s="469" t="s">
        <v>341</v>
      </c>
      <c r="N7" s="469" t="s">
        <v>121</v>
      </c>
    </row>
    <row r="8" spans="1:14" ht="129" customHeight="1" x14ac:dyDescent="0.3">
      <c r="A8" s="482">
        <v>6</v>
      </c>
      <c r="B8" s="469" t="s">
        <v>122</v>
      </c>
      <c r="C8" s="469" t="s">
        <v>956</v>
      </c>
      <c r="D8" s="469" t="s">
        <v>123</v>
      </c>
      <c r="E8" s="469" t="s">
        <v>1210</v>
      </c>
      <c r="F8" s="469" t="s">
        <v>1211</v>
      </c>
      <c r="G8" s="472" t="s">
        <v>1199</v>
      </c>
      <c r="H8" s="472" t="s">
        <v>1134</v>
      </c>
      <c r="I8" s="471">
        <v>45170</v>
      </c>
      <c r="J8" s="479">
        <v>46113</v>
      </c>
      <c r="K8" s="480">
        <v>2953554.25</v>
      </c>
      <c r="L8" s="481">
        <v>0.5</v>
      </c>
      <c r="M8" s="469" t="s">
        <v>1112</v>
      </c>
      <c r="N8" s="469" t="s">
        <v>124</v>
      </c>
    </row>
    <row r="9" spans="1:14" ht="129" customHeight="1" x14ac:dyDescent="0.3">
      <c r="A9" s="482">
        <v>7</v>
      </c>
      <c r="B9" s="469" t="s">
        <v>125</v>
      </c>
      <c r="C9" s="469" t="s">
        <v>957</v>
      </c>
      <c r="D9" s="469" t="s">
        <v>126</v>
      </c>
      <c r="E9" s="469" t="s">
        <v>1210</v>
      </c>
      <c r="F9" s="469" t="s">
        <v>1211</v>
      </c>
      <c r="G9" s="472" t="s">
        <v>1199</v>
      </c>
      <c r="H9" s="472" t="s">
        <v>1135</v>
      </c>
      <c r="I9" s="471">
        <v>45124</v>
      </c>
      <c r="J9" s="479">
        <v>46039</v>
      </c>
      <c r="K9" s="480">
        <v>2953459.32</v>
      </c>
      <c r="L9" s="481">
        <v>0.5</v>
      </c>
      <c r="M9" s="469" t="s">
        <v>1112</v>
      </c>
      <c r="N9" s="469" t="s">
        <v>124</v>
      </c>
    </row>
    <row r="10" spans="1:14" ht="129" customHeight="1" x14ac:dyDescent="0.3">
      <c r="A10" s="482">
        <v>8</v>
      </c>
      <c r="B10" s="469" t="s">
        <v>127</v>
      </c>
      <c r="C10" s="469" t="s">
        <v>958</v>
      </c>
      <c r="D10" s="469" t="s">
        <v>128</v>
      </c>
      <c r="E10" s="469" t="s">
        <v>1210</v>
      </c>
      <c r="F10" s="469" t="s">
        <v>1211</v>
      </c>
      <c r="G10" s="472" t="s">
        <v>1199</v>
      </c>
      <c r="H10" s="472" t="s">
        <v>1132</v>
      </c>
      <c r="I10" s="471">
        <v>45134</v>
      </c>
      <c r="J10" s="479">
        <v>46080</v>
      </c>
      <c r="K10" s="480">
        <v>2943632.66</v>
      </c>
      <c r="L10" s="481">
        <v>0.5</v>
      </c>
      <c r="M10" s="469" t="s">
        <v>1112</v>
      </c>
      <c r="N10" s="469" t="s">
        <v>113</v>
      </c>
    </row>
    <row r="11" spans="1:14" ht="129" customHeight="1" x14ac:dyDescent="0.3">
      <c r="A11" s="482">
        <v>9</v>
      </c>
      <c r="B11" s="469" t="s">
        <v>129</v>
      </c>
      <c r="C11" s="469" t="s">
        <v>959</v>
      </c>
      <c r="D11" s="469" t="s">
        <v>130</v>
      </c>
      <c r="E11" s="469" t="s">
        <v>1210</v>
      </c>
      <c r="F11" s="469" t="s">
        <v>1211</v>
      </c>
      <c r="G11" s="472" t="s">
        <v>1199</v>
      </c>
      <c r="H11" s="472" t="s">
        <v>1136</v>
      </c>
      <c r="I11" s="471">
        <v>45132</v>
      </c>
      <c r="J11" s="479">
        <v>46047</v>
      </c>
      <c r="K11" s="480">
        <v>2949166.05</v>
      </c>
      <c r="L11" s="481">
        <v>0.5</v>
      </c>
      <c r="M11" s="469" t="s">
        <v>337</v>
      </c>
      <c r="N11" s="469" t="s">
        <v>131</v>
      </c>
    </row>
    <row r="12" spans="1:14" ht="129" customHeight="1" x14ac:dyDescent="0.3">
      <c r="A12" s="482">
        <v>10</v>
      </c>
      <c r="B12" s="469" t="s">
        <v>132</v>
      </c>
      <c r="C12" s="469" t="s">
        <v>960</v>
      </c>
      <c r="D12" s="469" t="s">
        <v>133</v>
      </c>
      <c r="E12" s="469" t="s">
        <v>1210</v>
      </c>
      <c r="F12" s="469" t="s">
        <v>1211</v>
      </c>
      <c r="G12" s="472" t="s">
        <v>1199</v>
      </c>
      <c r="H12" s="472" t="s">
        <v>1137</v>
      </c>
      <c r="I12" s="471">
        <v>45132</v>
      </c>
      <c r="J12" s="479">
        <v>46047</v>
      </c>
      <c r="K12" s="480">
        <v>2948950.32</v>
      </c>
      <c r="L12" s="481">
        <v>0.5</v>
      </c>
      <c r="M12" s="469" t="s">
        <v>1113</v>
      </c>
      <c r="N12" s="469" t="s">
        <v>135</v>
      </c>
    </row>
    <row r="13" spans="1:14" ht="129" customHeight="1" x14ac:dyDescent="0.3">
      <c r="A13" s="482">
        <v>11</v>
      </c>
      <c r="B13" s="469" t="s">
        <v>136</v>
      </c>
      <c r="C13" s="469" t="s">
        <v>961</v>
      </c>
      <c r="D13" s="469" t="s">
        <v>137</v>
      </c>
      <c r="E13" s="469" t="s">
        <v>1210</v>
      </c>
      <c r="F13" s="469" t="s">
        <v>1211</v>
      </c>
      <c r="G13" s="472" t="s">
        <v>1199</v>
      </c>
      <c r="H13" s="472" t="s">
        <v>1138</v>
      </c>
      <c r="I13" s="471">
        <v>45132</v>
      </c>
      <c r="J13" s="479">
        <v>46078</v>
      </c>
      <c r="K13" s="480">
        <v>2947084.64</v>
      </c>
      <c r="L13" s="481">
        <v>0.5</v>
      </c>
      <c r="M13" s="469" t="s">
        <v>1112</v>
      </c>
      <c r="N13" s="469" t="s">
        <v>117</v>
      </c>
    </row>
    <row r="14" spans="1:14" ht="129" customHeight="1" x14ac:dyDescent="0.3">
      <c r="A14" s="482">
        <v>12</v>
      </c>
      <c r="B14" s="469" t="s">
        <v>138</v>
      </c>
      <c r="C14" s="469" t="s">
        <v>962</v>
      </c>
      <c r="D14" s="469" t="s">
        <v>139</v>
      </c>
      <c r="E14" s="469" t="s">
        <v>1210</v>
      </c>
      <c r="F14" s="469" t="s">
        <v>1211</v>
      </c>
      <c r="G14" s="472" t="s">
        <v>1199</v>
      </c>
      <c r="H14" s="472" t="s">
        <v>1134</v>
      </c>
      <c r="I14" s="471">
        <v>45122</v>
      </c>
      <c r="J14" s="479">
        <v>46068</v>
      </c>
      <c r="K14" s="480">
        <v>2905571.78</v>
      </c>
      <c r="L14" s="481">
        <v>0.5</v>
      </c>
      <c r="M14" s="469" t="s">
        <v>1114</v>
      </c>
      <c r="N14" s="469" t="s">
        <v>141</v>
      </c>
    </row>
    <row r="15" spans="1:14" ht="129" customHeight="1" x14ac:dyDescent="0.3">
      <c r="A15" s="482">
        <v>13</v>
      </c>
      <c r="B15" s="469" t="s">
        <v>142</v>
      </c>
      <c r="C15" s="469" t="s">
        <v>963</v>
      </c>
      <c r="D15" s="469" t="s">
        <v>143</v>
      </c>
      <c r="E15" s="469" t="s">
        <v>1210</v>
      </c>
      <c r="F15" s="469" t="s">
        <v>1211</v>
      </c>
      <c r="G15" s="472" t="s">
        <v>1199</v>
      </c>
      <c r="H15" s="472" t="s">
        <v>1139</v>
      </c>
      <c r="I15" s="471">
        <v>45138</v>
      </c>
      <c r="J15" s="479">
        <v>46081</v>
      </c>
      <c r="K15" s="480">
        <v>2831527.48</v>
      </c>
      <c r="L15" s="481">
        <v>0.5</v>
      </c>
      <c r="M15" s="469" t="s">
        <v>1112</v>
      </c>
      <c r="N15" s="469" t="s">
        <v>117</v>
      </c>
    </row>
    <row r="16" spans="1:14" ht="129" customHeight="1" x14ac:dyDescent="0.3">
      <c r="A16" s="482">
        <v>14</v>
      </c>
      <c r="B16" s="469" t="s">
        <v>144</v>
      </c>
      <c r="C16" s="469" t="s">
        <v>964</v>
      </c>
      <c r="D16" s="469" t="s">
        <v>145</v>
      </c>
      <c r="E16" s="469" t="s">
        <v>1210</v>
      </c>
      <c r="F16" s="469" t="s">
        <v>1211</v>
      </c>
      <c r="G16" s="472" t="s">
        <v>1199</v>
      </c>
      <c r="H16" s="472" t="s">
        <v>1140</v>
      </c>
      <c r="I16" s="471">
        <v>45170</v>
      </c>
      <c r="J16" s="479">
        <v>46113</v>
      </c>
      <c r="K16" s="480">
        <v>2953567.21</v>
      </c>
      <c r="L16" s="481">
        <v>0.5</v>
      </c>
      <c r="M16" s="469" t="s">
        <v>1115</v>
      </c>
      <c r="N16" s="469" t="s">
        <v>147</v>
      </c>
    </row>
    <row r="17" spans="1:14" ht="129" customHeight="1" x14ac:dyDescent="0.3">
      <c r="A17" s="482">
        <v>15</v>
      </c>
      <c r="B17" s="469" t="s">
        <v>148</v>
      </c>
      <c r="C17" s="469" t="s">
        <v>160</v>
      </c>
      <c r="D17" s="469" t="s">
        <v>149</v>
      </c>
      <c r="E17" s="469" t="s">
        <v>1210</v>
      </c>
      <c r="F17" s="469" t="s">
        <v>1211</v>
      </c>
      <c r="G17" s="472" t="s">
        <v>1199</v>
      </c>
      <c r="H17" s="472" t="s">
        <v>1133</v>
      </c>
      <c r="I17" s="471">
        <v>45127</v>
      </c>
      <c r="J17" s="479">
        <v>46042</v>
      </c>
      <c r="K17" s="480">
        <v>2950382.69</v>
      </c>
      <c r="L17" s="481">
        <v>0.5</v>
      </c>
      <c r="M17" s="469" t="s">
        <v>337</v>
      </c>
      <c r="N17" s="469" t="s">
        <v>110</v>
      </c>
    </row>
    <row r="18" spans="1:14" ht="129" customHeight="1" x14ac:dyDescent="0.3">
      <c r="A18" s="482">
        <v>16</v>
      </c>
      <c r="B18" s="469" t="s">
        <v>150</v>
      </c>
      <c r="C18" s="469" t="s">
        <v>965</v>
      </c>
      <c r="D18" s="469" t="s">
        <v>151</v>
      </c>
      <c r="E18" s="469" t="s">
        <v>1210</v>
      </c>
      <c r="F18" s="469" t="s">
        <v>1211</v>
      </c>
      <c r="G18" s="472" t="s">
        <v>1199</v>
      </c>
      <c r="H18" s="472" t="s">
        <v>1135</v>
      </c>
      <c r="I18" s="471">
        <v>45166</v>
      </c>
      <c r="J18" s="479">
        <v>46081</v>
      </c>
      <c r="K18" s="480">
        <v>2953595.9</v>
      </c>
      <c r="L18" s="481">
        <v>0.5</v>
      </c>
      <c r="M18" s="469" t="s">
        <v>1116</v>
      </c>
      <c r="N18" s="469" t="s">
        <v>153</v>
      </c>
    </row>
    <row r="19" spans="1:14" ht="129" customHeight="1" x14ac:dyDescent="0.3">
      <c r="A19" s="482">
        <v>56</v>
      </c>
      <c r="B19" s="474" t="s">
        <v>175</v>
      </c>
      <c r="C19" s="469" t="s">
        <v>969</v>
      </c>
      <c r="D19" s="469" t="s">
        <v>1024</v>
      </c>
      <c r="E19" s="469" t="s">
        <v>1210</v>
      </c>
      <c r="F19" s="469" t="s">
        <v>1212</v>
      </c>
      <c r="G19" s="472" t="s">
        <v>1200</v>
      </c>
      <c r="H19" s="472" t="s">
        <v>1141</v>
      </c>
      <c r="I19" s="471">
        <v>45017</v>
      </c>
      <c r="J19" s="479">
        <v>47209</v>
      </c>
      <c r="K19" s="480">
        <v>3963389</v>
      </c>
      <c r="L19" s="481">
        <v>0.5</v>
      </c>
      <c r="M19" s="469" t="s">
        <v>282</v>
      </c>
      <c r="N19" s="469" t="s">
        <v>107</v>
      </c>
    </row>
    <row r="20" spans="1:14" ht="129" customHeight="1" x14ac:dyDescent="0.3">
      <c r="A20" s="482">
        <v>58</v>
      </c>
      <c r="B20" s="468" t="s">
        <v>176</v>
      </c>
      <c r="C20" s="469" t="s">
        <v>177</v>
      </c>
      <c r="D20" s="469" t="s">
        <v>1025</v>
      </c>
      <c r="E20" s="469" t="s">
        <v>1210</v>
      </c>
      <c r="F20" s="469" t="s">
        <v>1213</v>
      </c>
      <c r="G20" s="469" t="s">
        <v>1201</v>
      </c>
      <c r="H20" s="469" t="s">
        <v>1142</v>
      </c>
      <c r="I20" s="471">
        <v>45691</v>
      </c>
      <c r="J20" s="479">
        <v>46786</v>
      </c>
      <c r="K20" s="480">
        <v>149860.57999999999</v>
      </c>
      <c r="L20" s="481">
        <v>0.5</v>
      </c>
      <c r="M20" s="469" t="s">
        <v>1123</v>
      </c>
      <c r="N20" s="469" t="s">
        <v>172</v>
      </c>
    </row>
    <row r="21" spans="1:14" ht="129" customHeight="1" x14ac:dyDescent="0.3">
      <c r="A21" s="482">
        <v>60</v>
      </c>
      <c r="B21" s="473" t="s">
        <v>179</v>
      </c>
      <c r="C21" s="474" t="s">
        <v>167</v>
      </c>
      <c r="D21" s="469" t="s">
        <v>1026</v>
      </c>
      <c r="E21" s="469" t="s">
        <v>1210</v>
      </c>
      <c r="F21" s="469" t="s">
        <v>1214</v>
      </c>
      <c r="G21" s="472" t="s">
        <v>1202</v>
      </c>
      <c r="H21" s="472" t="s">
        <v>1143</v>
      </c>
      <c r="I21" s="471">
        <v>45566</v>
      </c>
      <c r="J21" s="479">
        <v>46661</v>
      </c>
      <c r="K21" s="480">
        <v>2567855.25</v>
      </c>
      <c r="L21" s="481">
        <v>0.5</v>
      </c>
      <c r="M21" s="469" t="s">
        <v>1120</v>
      </c>
      <c r="N21" s="469" t="s">
        <v>180</v>
      </c>
    </row>
    <row r="22" spans="1:14" ht="129" customHeight="1" x14ac:dyDescent="0.3">
      <c r="A22" s="482">
        <v>66</v>
      </c>
      <c r="B22" s="474" t="s">
        <v>181</v>
      </c>
      <c r="C22" s="474" t="s">
        <v>971</v>
      </c>
      <c r="D22" s="469" t="s">
        <v>1027</v>
      </c>
      <c r="E22" s="469" t="s">
        <v>1210</v>
      </c>
      <c r="F22" s="469" t="s">
        <v>1215</v>
      </c>
      <c r="G22" s="472" t="s">
        <v>1203</v>
      </c>
      <c r="H22" s="472" t="s">
        <v>1144</v>
      </c>
      <c r="I22" s="471">
        <v>45261</v>
      </c>
      <c r="J22" s="479">
        <v>46357</v>
      </c>
      <c r="K22" s="480">
        <v>30049968.870000001</v>
      </c>
      <c r="L22" s="481">
        <v>0.5</v>
      </c>
      <c r="M22" s="469" t="s">
        <v>282</v>
      </c>
      <c r="N22" s="469" t="s">
        <v>107</v>
      </c>
    </row>
    <row r="23" spans="1:14" ht="129" customHeight="1" x14ac:dyDescent="0.3">
      <c r="A23" s="482">
        <v>67</v>
      </c>
      <c r="B23" s="474" t="s">
        <v>182</v>
      </c>
      <c r="C23" s="474" t="s">
        <v>967</v>
      </c>
      <c r="D23" s="468" t="s">
        <v>1028</v>
      </c>
      <c r="E23" s="469" t="s">
        <v>1210</v>
      </c>
      <c r="F23" s="469" t="s">
        <v>1214</v>
      </c>
      <c r="G23" s="472" t="s">
        <v>1202</v>
      </c>
      <c r="H23" s="472" t="s">
        <v>1145</v>
      </c>
      <c r="I23" s="471">
        <v>45505</v>
      </c>
      <c r="J23" s="479">
        <v>46600</v>
      </c>
      <c r="K23" s="480">
        <v>2963848.4</v>
      </c>
      <c r="L23" s="481">
        <v>0.5</v>
      </c>
      <c r="M23" s="469" t="s">
        <v>345</v>
      </c>
      <c r="N23" s="469" t="s">
        <v>183</v>
      </c>
    </row>
    <row r="24" spans="1:14" ht="129" customHeight="1" x14ac:dyDescent="0.3">
      <c r="A24" s="482">
        <v>70</v>
      </c>
      <c r="B24" s="474" t="s">
        <v>184</v>
      </c>
      <c r="C24" s="469" t="s">
        <v>972</v>
      </c>
      <c r="D24" s="469" t="s">
        <v>185</v>
      </c>
      <c r="E24" s="469" t="s">
        <v>1210</v>
      </c>
      <c r="F24" s="469" t="s">
        <v>1212</v>
      </c>
      <c r="G24" s="470" t="s">
        <v>1204</v>
      </c>
      <c r="H24" s="470" t="s">
        <v>1146</v>
      </c>
      <c r="I24" s="471">
        <v>45190</v>
      </c>
      <c r="J24" s="479">
        <v>46467</v>
      </c>
      <c r="K24" s="480">
        <v>515100</v>
      </c>
      <c r="L24" s="481">
        <v>0.5</v>
      </c>
      <c r="M24" s="469" t="s">
        <v>282</v>
      </c>
      <c r="N24" s="469" t="s">
        <v>107</v>
      </c>
    </row>
    <row r="25" spans="1:14" ht="129" customHeight="1" x14ac:dyDescent="0.3">
      <c r="A25" s="482">
        <v>71</v>
      </c>
      <c r="B25" s="474" t="s">
        <v>186</v>
      </c>
      <c r="C25" s="469" t="s">
        <v>973</v>
      </c>
      <c r="D25" s="469" t="s">
        <v>185</v>
      </c>
      <c r="E25" s="469" t="s">
        <v>1210</v>
      </c>
      <c r="F25" s="469" t="s">
        <v>1216</v>
      </c>
      <c r="G25" s="470" t="s">
        <v>1204</v>
      </c>
      <c r="H25" s="470" t="s">
        <v>1147</v>
      </c>
      <c r="I25" s="471">
        <v>45190</v>
      </c>
      <c r="J25" s="479">
        <v>46467</v>
      </c>
      <c r="K25" s="480">
        <v>9098080</v>
      </c>
      <c r="L25" s="481">
        <v>0.5</v>
      </c>
      <c r="M25" s="469" t="s">
        <v>282</v>
      </c>
      <c r="N25" s="469" t="s">
        <v>107</v>
      </c>
    </row>
    <row r="26" spans="1:14" ht="129" customHeight="1" x14ac:dyDescent="0.3">
      <c r="A26" s="482">
        <v>72</v>
      </c>
      <c r="B26" s="474" t="s">
        <v>187</v>
      </c>
      <c r="C26" s="469" t="s">
        <v>974</v>
      </c>
      <c r="D26" s="469" t="s">
        <v>185</v>
      </c>
      <c r="E26" s="469" t="s">
        <v>1210</v>
      </c>
      <c r="F26" s="469" t="s">
        <v>1217</v>
      </c>
      <c r="G26" s="470" t="s">
        <v>1204</v>
      </c>
      <c r="H26" s="470" t="s">
        <v>1148</v>
      </c>
      <c r="I26" s="471">
        <v>45190</v>
      </c>
      <c r="J26" s="479">
        <v>46467</v>
      </c>
      <c r="K26" s="480">
        <v>2659330</v>
      </c>
      <c r="L26" s="481">
        <v>0.5</v>
      </c>
      <c r="M26" s="469" t="s">
        <v>282</v>
      </c>
      <c r="N26" s="469" t="s">
        <v>107</v>
      </c>
    </row>
    <row r="27" spans="1:14" ht="129" customHeight="1" x14ac:dyDescent="0.3">
      <c r="A27" s="482">
        <v>75</v>
      </c>
      <c r="B27" s="469" t="s">
        <v>188</v>
      </c>
      <c r="C27" s="469" t="s">
        <v>975</v>
      </c>
      <c r="D27" s="475" t="s">
        <v>1029</v>
      </c>
      <c r="E27" s="469" t="s">
        <v>1210</v>
      </c>
      <c r="F27" s="469" t="s">
        <v>1218</v>
      </c>
      <c r="G27" s="472" t="s">
        <v>1205</v>
      </c>
      <c r="H27" s="472" t="s">
        <v>1149</v>
      </c>
      <c r="I27" s="471">
        <v>45224</v>
      </c>
      <c r="J27" s="479">
        <v>45986</v>
      </c>
      <c r="K27" s="480">
        <v>68000000</v>
      </c>
      <c r="L27" s="481">
        <v>0.5</v>
      </c>
      <c r="M27" s="469" t="s">
        <v>282</v>
      </c>
      <c r="N27" s="469" t="s">
        <v>107</v>
      </c>
    </row>
    <row r="28" spans="1:14" ht="129" customHeight="1" x14ac:dyDescent="0.3">
      <c r="A28" s="482">
        <v>77</v>
      </c>
      <c r="B28" s="468" t="s">
        <v>190</v>
      </c>
      <c r="C28" s="474" t="s">
        <v>976</v>
      </c>
      <c r="D28" s="468" t="s">
        <v>1030</v>
      </c>
      <c r="E28" s="469" t="s">
        <v>1210</v>
      </c>
      <c r="F28" s="469" t="s">
        <v>1219</v>
      </c>
      <c r="G28" s="469" t="s">
        <v>1201</v>
      </c>
      <c r="H28" s="469" t="s">
        <v>1150</v>
      </c>
      <c r="I28" s="469" t="s">
        <v>158</v>
      </c>
      <c r="J28" s="479" t="s">
        <v>107</v>
      </c>
      <c r="K28" s="480">
        <v>340733.69</v>
      </c>
      <c r="L28" s="481">
        <v>0.5</v>
      </c>
      <c r="M28" s="469" t="s">
        <v>1124</v>
      </c>
      <c r="N28" s="469" t="s">
        <v>191</v>
      </c>
    </row>
    <row r="29" spans="1:14" ht="129" customHeight="1" x14ac:dyDescent="0.3">
      <c r="A29" s="482">
        <v>82</v>
      </c>
      <c r="B29" s="476" t="s">
        <v>192</v>
      </c>
      <c r="C29" s="474" t="s">
        <v>193</v>
      </c>
      <c r="D29" s="468" t="s">
        <v>1031</v>
      </c>
      <c r="E29" s="469" t="s">
        <v>1210</v>
      </c>
      <c r="F29" s="469" t="s">
        <v>1219</v>
      </c>
      <c r="G29" s="469" t="s">
        <v>1201</v>
      </c>
      <c r="H29" s="469" t="s">
        <v>1151</v>
      </c>
      <c r="I29" s="469" t="s">
        <v>158</v>
      </c>
      <c r="J29" s="479" t="s">
        <v>107</v>
      </c>
      <c r="K29" s="480">
        <v>291658.46000000002</v>
      </c>
      <c r="L29" s="481">
        <v>0.5</v>
      </c>
      <c r="M29" s="469" t="s">
        <v>1120</v>
      </c>
      <c r="N29" s="469" t="s">
        <v>194</v>
      </c>
    </row>
    <row r="30" spans="1:14" ht="129" customHeight="1" x14ac:dyDescent="0.3">
      <c r="A30" s="482">
        <v>84</v>
      </c>
      <c r="B30" s="476" t="s">
        <v>195</v>
      </c>
      <c r="C30" s="474" t="s">
        <v>196</v>
      </c>
      <c r="D30" s="468" t="s">
        <v>197</v>
      </c>
      <c r="E30" s="469" t="s">
        <v>1210</v>
      </c>
      <c r="F30" s="469" t="s">
        <v>1219</v>
      </c>
      <c r="G30" s="469" t="s">
        <v>1201</v>
      </c>
      <c r="H30" s="469" t="s">
        <v>1152</v>
      </c>
      <c r="I30" s="469" t="s">
        <v>158</v>
      </c>
      <c r="J30" s="479" t="s">
        <v>107</v>
      </c>
      <c r="K30" s="480">
        <v>349425.95</v>
      </c>
      <c r="L30" s="481">
        <v>0.5</v>
      </c>
      <c r="M30" s="469" t="s">
        <v>1122</v>
      </c>
      <c r="N30" s="469" t="s">
        <v>198</v>
      </c>
    </row>
    <row r="31" spans="1:14" ht="129" customHeight="1" x14ac:dyDescent="0.3">
      <c r="A31" s="482">
        <v>86</v>
      </c>
      <c r="B31" s="469" t="s">
        <v>199</v>
      </c>
      <c r="C31" s="474" t="s">
        <v>977</v>
      </c>
      <c r="D31" s="469" t="s">
        <v>1032</v>
      </c>
      <c r="E31" s="469" t="s">
        <v>1210</v>
      </c>
      <c r="F31" s="469" t="s">
        <v>1214</v>
      </c>
      <c r="G31" s="472" t="s">
        <v>1202</v>
      </c>
      <c r="H31" s="472" t="s">
        <v>1153</v>
      </c>
      <c r="I31" s="471">
        <v>45659</v>
      </c>
      <c r="J31" s="479">
        <v>46754</v>
      </c>
      <c r="K31" s="480">
        <v>1099807.1599999999</v>
      </c>
      <c r="L31" s="481">
        <v>0.5</v>
      </c>
      <c r="M31" s="469" t="s">
        <v>1122</v>
      </c>
      <c r="N31" s="469" t="s">
        <v>200</v>
      </c>
    </row>
    <row r="32" spans="1:14" ht="129" customHeight="1" x14ac:dyDescent="0.3">
      <c r="A32" s="482">
        <v>89</v>
      </c>
      <c r="B32" s="476" t="s">
        <v>201</v>
      </c>
      <c r="C32" s="474" t="s">
        <v>978</v>
      </c>
      <c r="D32" s="468" t="s">
        <v>1033</v>
      </c>
      <c r="E32" s="469" t="s">
        <v>1210</v>
      </c>
      <c r="F32" s="469" t="s">
        <v>1219</v>
      </c>
      <c r="G32" s="469" t="s">
        <v>1201</v>
      </c>
      <c r="H32" s="469" t="s">
        <v>1154</v>
      </c>
      <c r="I32" s="469" t="s">
        <v>158</v>
      </c>
      <c r="J32" s="479" t="s">
        <v>107</v>
      </c>
      <c r="K32" s="480">
        <v>349001.25</v>
      </c>
      <c r="L32" s="481">
        <v>0.5</v>
      </c>
      <c r="M32" s="469" t="s">
        <v>1115</v>
      </c>
      <c r="N32" s="469" t="s">
        <v>159</v>
      </c>
    </row>
    <row r="33" spans="1:14" ht="129" customHeight="1" x14ac:dyDescent="0.3">
      <c r="A33" s="482">
        <v>92</v>
      </c>
      <c r="B33" s="469" t="s">
        <v>203</v>
      </c>
      <c r="C33" s="469" t="s">
        <v>979</v>
      </c>
      <c r="D33" s="469" t="s">
        <v>1034</v>
      </c>
      <c r="E33" s="469" t="s">
        <v>1210</v>
      </c>
      <c r="F33" s="469" t="s">
        <v>1214</v>
      </c>
      <c r="G33" s="472" t="s">
        <v>1202</v>
      </c>
      <c r="H33" s="472" t="s">
        <v>1155</v>
      </c>
      <c r="I33" s="469" t="s">
        <v>158</v>
      </c>
      <c r="J33" s="479" t="s">
        <v>107</v>
      </c>
      <c r="K33" s="480">
        <v>2697721.16</v>
      </c>
      <c r="L33" s="481">
        <v>0.5</v>
      </c>
      <c r="M33" s="469" t="s">
        <v>1112</v>
      </c>
      <c r="N33" s="469" t="s">
        <v>204</v>
      </c>
    </row>
    <row r="34" spans="1:14" ht="129" customHeight="1" x14ac:dyDescent="0.3">
      <c r="A34" s="482">
        <v>93</v>
      </c>
      <c r="B34" s="476" t="s">
        <v>205</v>
      </c>
      <c r="C34" s="474" t="s">
        <v>980</v>
      </c>
      <c r="D34" s="468" t="s">
        <v>1035</v>
      </c>
      <c r="E34" s="469" t="s">
        <v>1210</v>
      </c>
      <c r="F34" s="469" t="s">
        <v>1219</v>
      </c>
      <c r="G34" s="469" t="s">
        <v>1201</v>
      </c>
      <c r="H34" s="469" t="s">
        <v>1156</v>
      </c>
      <c r="I34" s="469" t="s">
        <v>158</v>
      </c>
      <c r="J34" s="479" t="s">
        <v>107</v>
      </c>
      <c r="K34" s="480">
        <v>222524.65</v>
      </c>
      <c r="L34" s="481">
        <v>0.5</v>
      </c>
      <c r="M34" s="469" t="s">
        <v>345</v>
      </c>
      <c r="N34" s="469" t="s">
        <v>206</v>
      </c>
    </row>
    <row r="35" spans="1:14" ht="129" customHeight="1" x14ac:dyDescent="0.3">
      <c r="A35" s="482">
        <v>94</v>
      </c>
      <c r="B35" s="469" t="s">
        <v>207</v>
      </c>
      <c r="C35" s="469" t="s">
        <v>208</v>
      </c>
      <c r="D35" s="469" t="s">
        <v>1036</v>
      </c>
      <c r="E35" s="469" t="s">
        <v>1210</v>
      </c>
      <c r="F35" s="469" t="s">
        <v>1214</v>
      </c>
      <c r="G35" s="472" t="s">
        <v>1202</v>
      </c>
      <c r="H35" s="472" t="s">
        <v>1157</v>
      </c>
      <c r="I35" s="471">
        <v>45717</v>
      </c>
      <c r="J35" s="479">
        <v>46813</v>
      </c>
      <c r="K35" s="480">
        <v>512800.2</v>
      </c>
      <c r="L35" s="481">
        <v>0.5</v>
      </c>
      <c r="M35" s="469" t="s">
        <v>905</v>
      </c>
      <c r="N35" s="469" t="s">
        <v>209</v>
      </c>
    </row>
    <row r="36" spans="1:14" ht="129" customHeight="1" x14ac:dyDescent="0.3">
      <c r="A36" s="482">
        <v>98</v>
      </c>
      <c r="B36" s="476" t="s">
        <v>210</v>
      </c>
      <c r="C36" s="474" t="s">
        <v>981</v>
      </c>
      <c r="D36" s="468" t="s">
        <v>1037</v>
      </c>
      <c r="E36" s="469" t="s">
        <v>1210</v>
      </c>
      <c r="F36" s="469" t="s">
        <v>1219</v>
      </c>
      <c r="G36" s="469" t="s">
        <v>1201</v>
      </c>
      <c r="H36" s="469" t="s">
        <v>1158</v>
      </c>
      <c r="I36" s="469" t="s">
        <v>158</v>
      </c>
      <c r="J36" s="479" t="s">
        <v>107</v>
      </c>
      <c r="K36" s="480">
        <v>349714.52</v>
      </c>
      <c r="L36" s="481">
        <v>0.5</v>
      </c>
      <c r="M36" s="469" t="s">
        <v>341</v>
      </c>
      <c r="N36" s="469" t="s">
        <v>211</v>
      </c>
    </row>
    <row r="37" spans="1:14" ht="129" customHeight="1" x14ac:dyDescent="0.3">
      <c r="A37" s="482">
        <v>99</v>
      </c>
      <c r="B37" s="476" t="s">
        <v>212</v>
      </c>
      <c r="C37" s="474" t="s">
        <v>982</v>
      </c>
      <c r="D37" s="468" t="s">
        <v>213</v>
      </c>
      <c r="E37" s="469" t="s">
        <v>1210</v>
      </c>
      <c r="F37" s="469" t="s">
        <v>1219</v>
      </c>
      <c r="G37" s="469" t="s">
        <v>1201</v>
      </c>
      <c r="H37" s="469" t="s">
        <v>1159</v>
      </c>
      <c r="I37" s="469" t="s">
        <v>158</v>
      </c>
      <c r="J37" s="479" t="s">
        <v>107</v>
      </c>
      <c r="K37" s="480">
        <v>322880.33</v>
      </c>
      <c r="L37" s="481">
        <v>0.5</v>
      </c>
      <c r="M37" s="469" t="s">
        <v>1125</v>
      </c>
      <c r="N37" s="469" t="s">
        <v>214</v>
      </c>
    </row>
    <row r="38" spans="1:14" ht="129" customHeight="1" x14ac:dyDescent="0.3">
      <c r="A38" s="482">
        <v>100</v>
      </c>
      <c r="B38" s="476" t="s">
        <v>215</v>
      </c>
      <c r="C38" s="474" t="s">
        <v>216</v>
      </c>
      <c r="D38" s="468" t="s">
        <v>1038</v>
      </c>
      <c r="E38" s="469" t="s">
        <v>1210</v>
      </c>
      <c r="F38" s="469" t="s">
        <v>1219</v>
      </c>
      <c r="G38" s="469" t="s">
        <v>1201</v>
      </c>
      <c r="H38" s="469" t="s">
        <v>1152</v>
      </c>
      <c r="I38" s="469" t="s">
        <v>158</v>
      </c>
      <c r="J38" s="479" t="s">
        <v>107</v>
      </c>
      <c r="K38" s="480">
        <v>345156.14</v>
      </c>
      <c r="L38" s="481">
        <v>0.5</v>
      </c>
      <c r="M38" s="469" t="s">
        <v>1117</v>
      </c>
      <c r="N38" s="469" t="s">
        <v>217</v>
      </c>
    </row>
    <row r="39" spans="1:14" ht="129" customHeight="1" x14ac:dyDescent="0.3">
      <c r="A39" s="482">
        <v>101</v>
      </c>
      <c r="B39" s="476" t="s">
        <v>218</v>
      </c>
      <c r="C39" s="474" t="s">
        <v>219</v>
      </c>
      <c r="D39" s="469" t="s">
        <v>1039</v>
      </c>
      <c r="E39" s="469" t="s">
        <v>1210</v>
      </c>
      <c r="F39" s="469" t="s">
        <v>1219</v>
      </c>
      <c r="G39" s="469" t="s">
        <v>1201</v>
      </c>
      <c r="H39" s="469" t="s">
        <v>1160</v>
      </c>
      <c r="I39" s="469" t="s">
        <v>158</v>
      </c>
      <c r="J39" s="479" t="s">
        <v>107</v>
      </c>
      <c r="K39" s="480">
        <v>347900.37</v>
      </c>
      <c r="L39" s="481">
        <v>0.5</v>
      </c>
      <c r="M39" s="469" t="s">
        <v>1115</v>
      </c>
      <c r="N39" s="469" t="s">
        <v>147</v>
      </c>
    </row>
    <row r="40" spans="1:14" ht="129" customHeight="1" x14ac:dyDescent="0.3">
      <c r="A40" s="482">
        <v>102</v>
      </c>
      <c r="B40" s="469" t="s">
        <v>220</v>
      </c>
      <c r="C40" s="474" t="s">
        <v>983</v>
      </c>
      <c r="D40" s="474" t="s">
        <v>1040</v>
      </c>
      <c r="E40" s="469" t="s">
        <v>1210</v>
      </c>
      <c r="F40" s="469" t="s">
        <v>1214</v>
      </c>
      <c r="G40" s="472" t="s">
        <v>1202</v>
      </c>
      <c r="H40" s="472" t="s">
        <v>1143</v>
      </c>
      <c r="I40" s="471">
        <v>45555</v>
      </c>
      <c r="J40" s="479">
        <v>46650</v>
      </c>
      <c r="K40" s="480">
        <v>1438405.07</v>
      </c>
      <c r="L40" s="481">
        <v>0.5</v>
      </c>
      <c r="M40" s="469" t="s">
        <v>1123</v>
      </c>
      <c r="N40" s="469" t="s">
        <v>221</v>
      </c>
    </row>
    <row r="41" spans="1:14" ht="129" customHeight="1" x14ac:dyDescent="0.3">
      <c r="A41" s="482">
        <v>103</v>
      </c>
      <c r="B41" s="476" t="s">
        <v>222</v>
      </c>
      <c r="C41" s="474" t="s">
        <v>984</v>
      </c>
      <c r="D41" s="468" t="s">
        <v>1041</v>
      </c>
      <c r="E41" s="469" t="s">
        <v>1210</v>
      </c>
      <c r="F41" s="469" t="s">
        <v>1219</v>
      </c>
      <c r="G41" s="469" t="s">
        <v>1201</v>
      </c>
      <c r="H41" s="469" t="s">
        <v>1161</v>
      </c>
      <c r="I41" s="469" t="s">
        <v>158</v>
      </c>
      <c r="J41" s="479" t="s">
        <v>107</v>
      </c>
      <c r="K41" s="480">
        <v>339745.37</v>
      </c>
      <c r="L41" s="481">
        <v>0.5</v>
      </c>
      <c r="M41" s="469" t="s">
        <v>1117</v>
      </c>
      <c r="N41" s="469" t="s">
        <v>217</v>
      </c>
    </row>
    <row r="42" spans="1:14" ht="129" customHeight="1" x14ac:dyDescent="0.3">
      <c r="A42" s="482">
        <v>104</v>
      </c>
      <c r="B42" s="468" t="s">
        <v>223</v>
      </c>
      <c r="C42" s="469" t="s">
        <v>224</v>
      </c>
      <c r="D42" s="469" t="s">
        <v>225</v>
      </c>
      <c r="E42" s="469" t="s">
        <v>1210</v>
      </c>
      <c r="F42" s="469" t="s">
        <v>1219</v>
      </c>
      <c r="G42" s="469" t="s">
        <v>1201</v>
      </c>
      <c r="H42" s="469" t="s">
        <v>1162</v>
      </c>
      <c r="I42" s="469" t="s">
        <v>158</v>
      </c>
      <c r="J42" s="479" t="s">
        <v>107</v>
      </c>
      <c r="K42" s="480">
        <v>149241.03</v>
      </c>
      <c r="L42" s="481">
        <v>0.5</v>
      </c>
      <c r="M42" s="469" t="s">
        <v>1120</v>
      </c>
      <c r="N42" s="469" t="s">
        <v>226</v>
      </c>
    </row>
    <row r="43" spans="1:14" ht="129" customHeight="1" x14ac:dyDescent="0.3">
      <c r="A43" s="482">
        <v>105</v>
      </c>
      <c r="B43" s="476" t="s">
        <v>227</v>
      </c>
      <c r="C43" s="474" t="s">
        <v>985</v>
      </c>
      <c r="D43" s="468" t="s">
        <v>1042</v>
      </c>
      <c r="E43" s="469" t="s">
        <v>1210</v>
      </c>
      <c r="F43" s="469" t="s">
        <v>1219</v>
      </c>
      <c r="G43" s="469" t="s">
        <v>1201</v>
      </c>
      <c r="H43" s="469" t="s">
        <v>1163</v>
      </c>
      <c r="I43" s="469" t="s">
        <v>158</v>
      </c>
      <c r="J43" s="479" t="s">
        <v>107</v>
      </c>
      <c r="K43" s="480">
        <v>349956.69</v>
      </c>
      <c r="L43" s="481">
        <v>0.5</v>
      </c>
      <c r="M43" s="469" t="s">
        <v>1112</v>
      </c>
      <c r="N43" s="469" t="s">
        <v>228</v>
      </c>
    </row>
    <row r="44" spans="1:14" ht="129" customHeight="1" x14ac:dyDescent="0.3">
      <c r="A44" s="482">
        <v>106</v>
      </c>
      <c r="B44" s="468" t="s">
        <v>229</v>
      </c>
      <c r="C44" s="469" t="s">
        <v>230</v>
      </c>
      <c r="D44" s="469" t="s">
        <v>1043</v>
      </c>
      <c r="E44" s="469" t="s">
        <v>1210</v>
      </c>
      <c r="F44" s="469" t="s">
        <v>1219</v>
      </c>
      <c r="G44" s="469" t="s">
        <v>1201</v>
      </c>
      <c r="H44" s="469" t="s">
        <v>1159</v>
      </c>
      <c r="I44" s="471">
        <v>45691</v>
      </c>
      <c r="J44" s="479">
        <v>46421</v>
      </c>
      <c r="K44" s="480">
        <v>113738.68</v>
      </c>
      <c r="L44" s="481">
        <v>0.5</v>
      </c>
      <c r="M44" s="469" t="s">
        <v>1124</v>
      </c>
      <c r="N44" s="469" t="s">
        <v>191</v>
      </c>
    </row>
    <row r="45" spans="1:14" ht="129" customHeight="1" x14ac:dyDescent="0.3">
      <c r="A45" s="482">
        <v>107</v>
      </c>
      <c r="B45" s="469" t="s">
        <v>231</v>
      </c>
      <c r="C45" s="474" t="s">
        <v>968</v>
      </c>
      <c r="D45" s="474" t="s">
        <v>232</v>
      </c>
      <c r="E45" s="469" t="s">
        <v>1210</v>
      </c>
      <c r="F45" s="469" t="s">
        <v>1214</v>
      </c>
      <c r="G45" s="472" t="s">
        <v>1202</v>
      </c>
      <c r="H45" s="472" t="s">
        <v>1164</v>
      </c>
      <c r="I45" s="471">
        <v>45638</v>
      </c>
      <c r="J45" s="479">
        <v>46733</v>
      </c>
      <c r="K45" s="480">
        <v>579877.67000000004</v>
      </c>
      <c r="L45" s="481">
        <v>0.5</v>
      </c>
      <c r="M45" s="469" t="s">
        <v>1125</v>
      </c>
      <c r="N45" s="469" t="s">
        <v>233</v>
      </c>
    </row>
    <row r="46" spans="1:14" ht="129" customHeight="1" x14ac:dyDescent="0.3">
      <c r="A46" s="482">
        <v>108</v>
      </c>
      <c r="B46" s="469" t="s">
        <v>234</v>
      </c>
      <c r="C46" s="474" t="s">
        <v>986</v>
      </c>
      <c r="D46" s="474" t="s">
        <v>1044</v>
      </c>
      <c r="E46" s="469" t="s">
        <v>1210</v>
      </c>
      <c r="F46" s="469" t="s">
        <v>1214</v>
      </c>
      <c r="G46" s="472" t="s">
        <v>1202</v>
      </c>
      <c r="H46" s="472" t="s">
        <v>1165</v>
      </c>
      <c r="I46" s="471">
        <v>45559</v>
      </c>
      <c r="J46" s="479">
        <v>46654</v>
      </c>
      <c r="K46" s="480">
        <v>2092521.96</v>
      </c>
      <c r="L46" s="481">
        <v>0.5</v>
      </c>
      <c r="M46" s="469" t="s">
        <v>341</v>
      </c>
      <c r="N46" s="469" t="s">
        <v>235</v>
      </c>
    </row>
    <row r="47" spans="1:14" ht="129" customHeight="1" x14ac:dyDescent="0.3">
      <c r="A47" s="482">
        <v>109</v>
      </c>
      <c r="B47" s="469" t="s">
        <v>236</v>
      </c>
      <c r="C47" s="474" t="s">
        <v>160</v>
      </c>
      <c r="D47" s="474" t="s">
        <v>1045</v>
      </c>
      <c r="E47" s="469" t="s">
        <v>1210</v>
      </c>
      <c r="F47" s="469" t="s">
        <v>1214</v>
      </c>
      <c r="G47" s="472" t="s">
        <v>1202</v>
      </c>
      <c r="H47" s="472" t="s">
        <v>1166</v>
      </c>
      <c r="I47" s="471">
        <v>45551</v>
      </c>
      <c r="J47" s="479">
        <v>46646</v>
      </c>
      <c r="K47" s="480">
        <v>698705.58</v>
      </c>
      <c r="L47" s="481">
        <v>0.5</v>
      </c>
      <c r="M47" s="469" t="s">
        <v>1118</v>
      </c>
      <c r="N47" s="469" t="s">
        <v>237</v>
      </c>
    </row>
    <row r="48" spans="1:14" ht="129" customHeight="1" x14ac:dyDescent="0.3">
      <c r="A48" s="482">
        <v>110</v>
      </c>
      <c r="B48" s="468" t="s">
        <v>238</v>
      </c>
      <c r="C48" s="474" t="s">
        <v>239</v>
      </c>
      <c r="D48" s="468" t="s">
        <v>1046</v>
      </c>
      <c r="E48" s="469" t="s">
        <v>1210</v>
      </c>
      <c r="F48" s="469" t="s">
        <v>1219</v>
      </c>
      <c r="G48" s="469" t="s">
        <v>1201</v>
      </c>
      <c r="H48" s="469" t="s">
        <v>1167</v>
      </c>
      <c r="I48" s="469" t="s">
        <v>158</v>
      </c>
      <c r="J48" s="479" t="s">
        <v>107</v>
      </c>
      <c r="K48" s="480">
        <v>300133.64</v>
      </c>
      <c r="L48" s="481">
        <v>0.5</v>
      </c>
      <c r="M48" s="469" t="s">
        <v>1124</v>
      </c>
      <c r="N48" s="469" t="s">
        <v>191</v>
      </c>
    </row>
    <row r="49" spans="1:14" ht="129" customHeight="1" x14ac:dyDescent="0.3">
      <c r="A49" s="482">
        <v>114</v>
      </c>
      <c r="B49" s="469" t="s">
        <v>240</v>
      </c>
      <c r="C49" s="474" t="s">
        <v>987</v>
      </c>
      <c r="D49" s="469" t="s">
        <v>241</v>
      </c>
      <c r="E49" s="469" t="s">
        <v>1210</v>
      </c>
      <c r="F49" s="469" t="s">
        <v>1214</v>
      </c>
      <c r="G49" s="472" t="s">
        <v>1202</v>
      </c>
      <c r="H49" s="472" t="s">
        <v>1153</v>
      </c>
      <c r="I49" s="471">
        <v>45566</v>
      </c>
      <c r="J49" s="479">
        <v>46661</v>
      </c>
      <c r="K49" s="480">
        <v>2685601.78</v>
      </c>
      <c r="L49" s="481">
        <v>0.5</v>
      </c>
      <c r="M49" s="469" t="s">
        <v>1119</v>
      </c>
      <c r="N49" s="469" t="s">
        <v>242</v>
      </c>
    </row>
    <row r="50" spans="1:14" ht="129" customHeight="1" x14ac:dyDescent="0.3">
      <c r="A50" s="482">
        <v>116</v>
      </c>
      <c r="B50" s="468" t="s">
        <v>243</v>
      </c>
      <c r="C50" s="469" t="s">
        <v>244</v>
      </c>
      <c r="D50" s="469" t="s">
        <v>1047</v>
      </c>
      <c r="E50" s="469" t="s">
        <v>1210</v>
      </c>
      <c r="F50" s="469" t="s">
        <v>1219</v>
      </c>
      <c r="G50" s="469" t="s">
        <v>1201</v>
      </c>
      <c r="H50" s="469" t="s">
        <v>1168</v>
      </c>
      <c r="I50" s="469" t="s">
        <v>158</v>
      </c>
      <c r="J50" s="479" t="s">
        <v>107</v>
      </c>
      <c r="K50" s="480">
        <v>143314.10999999999</v>
      </c>
      <c r="L50" s="481">
        <v>0.5</v>
      </c>
      <c r="M50" s="469" t="s">
        <v>1127</v>
      </c>
      <c r="N50" s="469" t="s">
        <v>245</v>
      </c>
    </row>
    <row r="51" spans="1:14" ht="129" customHeight="1" x14ac:dyDescent="0.3">
      <c r="A51" s="482">
        <v>117</v>
      </c>
      <c r="B51" s="476" t="s">
        <v>246</v>
      </c>
      <c r="C51" s="474" t="s">
        <v>988</v>
      </c>
      <c r="D51" s="468" t="s">
        <v>1048</v>
      </c>
      <c r="E51" s="469" t="s">
        <v>1210</v>
      </c>
      <c r="F51" s="469" t="s">
        <v>1219</v>
      </c>
      <c r="G51" s="469" t="s">
        <v>1201</v>
      </c>
      <c r="H51" s="469" t="s">
        <v>1161</v>
      </c>
      <c r="I51" s="469" t="s">
        <v>158</v>
      </c>
      <c r="J51" s="479" t="s">
        <v>107</v>
      </c>
      <c r="K51" s="480">
        <v>301377.64</v>
      </c>
      <c r="L51" s="481">
        <v>0.5</v>
      </c>
      <c r="M51" s="469" t="s">
        <v>1121</v>
      </c>
      <c r="N51" s="469" t="s">
        <v>247</v>
      </c>
    </row>
    <row r="52" spans="1:14" ht="129" customHeight="1" x14ac:dyDescent="0.3">
      <c r="A52" s="482">
        <v>118</v>
      </c>
      <c r="B52" s="476" t="s">
        <v>248</v>
      </c>
      <c r="C52" s="474" t="s">
        <v>989</v>
      </c>
      <c r="D52" s="468" t="s">
        <v>1049</v>
      </c>
      <c r="E52" s="469" t="s">
        <v>1210</v>
      </c>
      <c r="F52" s="469" t="s">
        <v>1219</v>
      </c>
      <c r="G52" s="469" t="s">
        <v>1201</v>
      </c>
      <c r="H52" s="469" t="s">
        <v>1161</v>
      </c>
      <c r="I52" s="469" t="s">
        <v>158</v>
      </c>
      <c r="J52" s="479" t="s">
        <v>107</v>
      </c>
      <c r="K52" s="480">
        <v>347473.56</v>
      </c>
      <c r="L52" s="481">
        <v>0.5</v>
      </c>
      <c r="M52" s="469" t="s">
        <v>282</v>
      </c>
      <c r="N52" s="469" t="s">
        <v>107</v>
      </c>
    </row>
    <row r="53" spans="1:14" ht="129" customHeight="1" x14ac:dyDescent="0.3">
      <c r="A53" s="482">
        <v>127</v>
      </c>
      <c r="B53" s="469" t="s">
        <v>250</v>
      </c>
      <c r="C53" s="474" t="s">
        <v>970</v>
      </c>
      <c r="D53" s="469" t="s">
        <v>1050</v>
      </c>
      <c r="E53" s="469" t="s">
        <v>1210</v>
      </c>
      <c r="F53" s="469" t="s">
        <v>1214</v>
      </c>
      <c r="G53" s="472" t="s">
        <v>1202</v>
      </c>
      <c r="H53" s="472" t="s">
        <v>1169</v>
      </c>
      <c r="I53" s="471">
        <v>45628</v>
      </c>
      <c r="J53" s="479">
        <v>46540</v>
      </c>
      <c r="K53" s="480">
        <v>1437079.67</v>
      </c>
      <c r="L53" s="481">
        <v>0.5</v>
      </c>
      <c r="M53" s="469" t="s">
        <v>1126</v>
      </c>
      <c r="N53" s="469" t="s">
        <v>251</v>
      </c>
    </row>
    <row r="54" spans="1:14" ht="129" customHeight="1" x14ac:dyDescent="0.3">
      <c r="A54" s="482">
        <v>128</v>
      </c>
      <c r="B54" s="476" t="s">
        <v>252</v>
      </c>
      <c r="C54" s="474" t="s">
        <v>253</v>
      </c>
      <c r="D54" s="469" t="s">
        <v>1051</v>
      </c>
      <c r="E54" s="469" t="s">
        <v>1210</v>
      </c>
      <c r="F54" s="469" t="s">
        <v>1219</v>
      </c>
      <c r="G54" s="469" t="s">
        <v>1201</v>
      </c>
      <c r="H54" s="469" t="s">
        <v>1170</v>
      </c>
      <c r="I54" s="469" t="s">
        <v>158</v>
      </c>
      <c r="J54" s="479" t="s">
        <v>107</v>
      </c>
      <c r="K54" s="480">
        <v>349893.79</v>
      </c>
      <c r="L54" s="481">
        <v>0.5</v>
      </c>
      <c r="M54" s="469" t="s">
        <v>341</v>
      </c>
      <c r="N54" s="469" t="s">
        <v>254</v>
      </c>
    </row>
    <row r="55" spans="1:14" ht="129" customHeight="1" x14ac:dyDescent="0.3">
      <c r="A55" s="482">
        <v>129</v>
      </c>
      <c r="B55" s="476" t="s">
        <v>255</v>
      </c>
      <c r="C55" s="474" t="s">
        <v>991</v>
      </c>
      <c r="D55" s="468" t="s">
        <v>1052</v>
      </c>
      <c r="E55" s="469" t="s">
        <v>1210</v>
      </c>
      <c r="F55" s="469" t="s">
        <v>1219</v>
      </c>
      <c r="G55" s="469" t="s">
        <v>1201</v>
      </c>
      <c r="H55" s="469" t="s">
        <v>1167</v>
      </c>
      <c r="I55" s="469" t="s">
        <v>158</v>
      </c>
      <c r="J55" s="479" t="s">
        <v>107</v>
      </c>
      <c r="K55" s="480">
        <v>350000</v>
      </c>
      <c r="L55" s="481">
        <v>0.5</v>
      </c>
      <c r="M55" s="469" t="s">
        <v>1121</v>
      </c>
      <c r="N55" s="469" t="s">
        <v>247</v>
      </c>
    </row>
    <row r="56" spans="1:14" ht="129" customHeight="1" x14ac:dyDescent="0.3">
      <c r="A56" s="482">
        <v>130</v>
      </c>
      <c r="B56" s="468" t="s">
        <v>256</v>
      </c>
      <c r="C56" s="469" t="s">
        <v>257</v>
      </c>
      <c r="D56" s="469" t="s">
        <v>1053</v>
      </c>
      <c r="E56" s="469" t="s">
        <v>1210</v>
      </c>
      <c r="F56" s="469" t="s">
        <v>1219</v>
      </c>
      <c r="G56" s="469" t="s">
        <v>1201</v>
      </c>
      <c r="H56" s="469" t="s">
        <v>1161</v>
      </c>
      <c r="I56" s="471">
        <v>45700</v>
      </c>
      <c r="J56" s="479">
        <v>46430</v>
      </c>
      <c r="K56" s="480">
        <v>104368.24</v>
      </c>
      <c r="L56" s="481">
        <v>0.5</v>
      </c>
      <c r="M56" s="469" t="s">
        <v>341</v>
      </c>
      <c r="N56" s="469" t="s">
        <v>258</v>
      </c>
    </row>
    <row r="57" spans="1:14" ht="129" customHeight="1" x14ac:dyDescent="0.3">
      <c r="A57" s="482">
        <v>131</v>
      </c>
      <c r="B57" s="468" t="s">
        <v>259</v>
      </c>
      <c r="C57" s="469" t="s">
        <v>260</v>
      </c>
      <c r="D57" s="469" t="s">
        <v>261</v>
      </c>
      <c r="E57" s="469" t="s">
        <v>1210</v>
      </c>
      <c r="F57" s="469" t="s">
        <v>1219</v>
      </c>
      <c r="G57" s="469" t="s">
        <v>1201</v>
      </c>
      <c r="H57" s="469" t="s">
        <v>1151</v>
      </c>
      <c r="I57" s="469" t="s">
        <v>158</v>
      </c>
      <c r="J57" s="479" t="s">
        <v>107</v>
      </c>
      <c r="K57" s="480">
        <v>149813.41</v>
      </c>
      <c r="L57" s="481">
        <v>0.5</v>
      </c>
      <c r="M57" s="469" t="s">
        <v>1123</v>
      </c>
      <c r="N57" s="469" t="s">
        <v>249</v>
      </c>
    </row>
    <row r="58" spans="1:14" ht="129" customHeight="1" x14ac:dyDescent="0.3">
      <c r="A58" s="482">
        <v>132</v>
      </c>
      <c r="B58" s="469" t="s">
        <v>262</v>
      </c>
      <c r="C58" s="474" t="s">
        <v>992</v>
      </c>
      <c r="D58" s="469" t="s">
        <v>1054</v>
      </c>
      <c r="E58" s="469" t="s">
        <v>1210</v>
      </c>
      <c r="F58" s="469" t="s">
        <v>1214</v>
      </c>
      <c r="G58" s="472" t="s">
        <v>1202</v>
      </c>
      <c r="H58" s="472" t="s">
        <v>1171</v>
      </c>
      <c r="I58" s="471">
        <v>45691</v>
      </c>
      <c r="J58" s="479">
        <v>46786</v>
      </c>
      <c r="K58" s="480">
        <v>738524.7</v>
      </c>
      <c r="L58" s="481">
        <v>0.5</v>
      </c>
      <c r="M58" s="469" t="s">
        <v>1121</v>
      </c>
      <c r="N58" s="469" t="s">
        <v>263</v>
      </c>
    </row>
    <row r="59" spans="1:14" ht="129" customHeight="1" x14ac:dyDescent="0.3">
      <c r="A59" s="482">
        <v>133</v>
      </c>
      <c r="B59" s="469" t="s">
        <v>264</v>
      </c>
      <c r="C59" s="474" t="s">
        <v>993</v>
      </c>
      <c r="D59" s="469" t="s">
        <v>1055</v>
      </c>
      <c r="E59" s="469" t="s">
        <v>1210</v>
      </c>
      <c r="F59" s="469" t="s">
        <v>1214</v>
      </c>
      <c r="G59" s="472" t="s">
        <v>1202</v>
      </c>
      <c r="H59" s="472" t="s">
        <v>1172</v>
      </c>
      <c r="I59" s="471">
        <v>45600</v>
      </c>
      <c r="J59" s="479">
        <v>46695</v>
      </c>
      <c r="K59" s="480">
        <v>1944029.18</v>
      </c>
      <c r="L59" s="481">
        <v>0.5</v>
      </c>
      <c r="M59" s="469" t="s">
        <v>1115</v>
      </c>
      <c r="N59" s="469" t="s">
        <v>265</v>
      </c>
    </row>
    <row r="60" spans="1:14" ht="129" customHeight="1" x14ac:dyDescent="0.3">
      <c r="A60" s="482">
        <v>134</v>
      </c>
      <c r="B60" s="468" t="s">
        <v>266</v>
      </c>
      <c r="C60" s="469" t="s">
        <v>267</v>
      </c>
      <c r="D60" s="469" t="s">
        <v>1056</v>
      </c>
      <c r="E60" s="469" t="s">
        <v>1210</v>
      </c>
      <c r="F60" s="469" t="s">
        <v>1219</v>
      </c>
      <c r="G60" s="469" t="s">
        <v>1201</v>
      </c>
      <c r="H60" s="469" t="s">
        <v>1150</v>
      </c>
      <c r="I60" s="469" t="s">
        <v>158</v>
      </c>
      <c r="J60" s="479" t="s">
        <v>107</v>
      </c>
      <c r="K60" s="480">
        <v>140630.60999999999</v>
      </c>
      <c r="L60" s="481">
        <v>0.5</v>
      </c>
      <c r="M60" s="469" t="s">
        <v>1113</v>
      </c>
      <c r="N60" s="469" t="s">
        <v>135</v>
      </c>
    </row>
    <row r="61" spans="1:14" ht="129" customHeight="1" x14ac:dyDescent="0.3">
      <c r="A61" s="482">
        <v>135</v>
      </c>
      <c r="B61" s="476" t="s">
        <v>268</v>
      </c>
      <c r="C61" s="474" t="s">
        <v>269</v>
      </c>
      <c r="D61" s="468" t="s">
        <v>1057</v>
      </c>
      <c r="E61" s="469" t="s">
        <v>1210</v>
      </c>
      <c r="F61" s="469" t="s">
        <v>1219</v>
      </c>
      <c r="G61" s="469" t="s">
        <v>1201</v>
      </c>
      <c r="H61" s="469" t="s">
        <v>1173</v>
      </c>
      <c r="I61" s="469" t="s">
        <v>158</v>
      </c>
      <c r="J61" s="479" t="s">
        <v>107</v>
      </c>
      <c r="K61" s="480">
        <v>349067.32</v>
      </c>
      <c r="L61" s="481">
        <v>0.5</v>
      </c>
      <c r="M61" s="469" t="s">
        <v>1112</v>
      </c>
      <c r="N61" s="469" t="s">
        <v>117</v>
      </c>
    </row>
    <row r="62" spans="1:14" ht="129" customHeight="1" x14ac:dyDescent="0.3">
      <c r="A62" s="482">
        <v>136</v>
      </c>
      <c r="B62" s="469" t="s">
        <v>270</v>
      </c>
      <c r="C62" s="474" t="s">
        <v>994</v>
      </c>
      <c r="D62" s="469" t="s">
        <v>1058</v>
      </c>
      <c r="E62" s="469" t="s">
        <v>1210</v>
      </c>
      <c r="F62" s="469" t="s">
        <v>1214</v>
      </c>
      <c r="G62" s="472" t="s">
        <v>1202</v>
      </c>
      <c r="H62" s="472" t="s">
        <v>1174</v>
      </c>
      <c r="I62" s="471">
        <v>45719</v>
      </c>
      <c r="J62" s="479">
        <v>46815</v>
      </c>
      <c r="K62" s="480">
        <v>1416792.69</v>
      </c>
      <c r="L62" s="481">
        <v>0.5</v>
      </c>
      <c r="M62" s="469" t="s">
        <v>1116</v>
      </c>
      <c r="N62" s="469" t="s">
        <v>271</v>
      </c>
    </row>
    <row r="63" spans="1:14" ht="129" customHeight="1" x14ac:dyDescent="0.3">
      <c r="A63" s="482">
        <v>137</v>
      </c>
      <c r="B63" s="476" t="s">
        <v>272</v>
      </c>
      <c r="C63" s="474" t="s">
        <v>273</v>
      </c>
      <c r="D63" s="468" t="s">
        <v>1059</v>
      </c>
      <c r="E63" s="469" t="s">
        <v>1210</v>
      </c>
      <c r="F63" s="469" t="s">
        <v>1219</v>
      </c>
      <c r="G63" s="469" t="s">
        <v>1201</v>
      </c>
      <c r="H63" s="469" t="s">
        <v>1152</v>
      </c>
      <c r="I63" s="469" t="s">
        <v>158</v>
      </c>
      <c r="J63" s="479" t="s">
        <v>107</v>
      </c>
      <c r="K63" s="480">
        <v>318479.68</v>
      </c>
      <c r="L63" s="481">
        <v>0.5</v>
      </c>
      <c r="M63" s="469" t="s">
        <v>1116</v>
      </c>
      <c r="N63" s="469" t="s">
        <v>153</v>
      </c>
    </row>
    <row r="64" spans="1:14" ht="129" customHeight="1" x14ac:dyDescent="0.3">
      <c r="A64" s="482">
        <v>138</v>
      </c>
      <c r="B64" s="468" t="s">
        <v>274</v>
      </c>
      <c r="C64" s="469" t="s">
        <v>275</v>
      </c>
      <c r="D64" s="469" t="s">
        <v>1060</v>
      </c>
      <c r="E64" s="469" t="s">
        <v>1210</v>
      </c>
      <c r="F64" s="469" t="s">
        <v>1219</v>
      </c>
      <c r="G64" s="469" t="s">
        <v>1201</v>
      </c>
      <c r="H64" s="469" t="s">
        <v>1142</v>
      </c>
      <c r="I64" s="469" t="s">
        <v>158</v>
      </c>
      <c r="J64" s="479" t="s">
        <v>107</v>
      </c>
      <c r="K64" s="480">
        <v>149586</v>
      </c>
      <c r="L64" s="481">
        <v>0.5</v>
      </c>
      <c r="M64" s="469" t="s">
        <v>1126</v>
      </c>
      <c r="N64" s="469" t="s">
        <v>276</v>
      </c>
    </row>
    <row r="65" spans="1:14" ht="129" customHeight="1" x14ac:dyDescent="0.3">
      <c r="A65" s="482">
        <v>139</v>
      </c>
      <c r="B65" s="468" t="s">
        <v>277</v>
      </c>
      <c r="C65" s="469" t="s">
        <v>278</v>
      </c>
      <c r="D65" s="469" t="s">
        <v>1061</v>
      </c>
      <c r="E65" s="469" t="s">
        <v>1210</v>
      </c>
      <c r="F65" s="469" t="s">
        <v>1219</v>
      </c>
      <c r="G65" s="469" t="s">
        <v>1201</v>
      </c>
      <c r="H65" s="469" t="s">
        <v>1170</v>
      </c>
      <c r="I65" s="469" t="s">
        <v>158</v>
      </c>
      <c r="J65" s="479" t="s">
        <v>107</v>
      </c>
      <c r="K65" s="480">
        <v>149750.70000000001</v>
      </c>
      <c r="L65" s="481">
        <v>0.5</v>
      </c>
      <c r="M65" s="469" t="s">
        <v>1122</v>
      </c>
      <c r="N65" s="469" t="s">
        <v>279</v>
      </c>
    </row>
    <row r="66" spans="1:14" ht="129" customHeight="1" x14ac:dyDescent="0.3">
      <c r="A66" s="482">
        <v>141</v>
      </c>
      <c r="B66" s="468" t="s">
        <v>280</v>
      </c>
      <c r="C66" s="469" t="s">
        <v>281</v>
      </c>
      <c r="D66" s="469" t="s">
        <v>1062</v>
      </c>
      <c r="E66" s="469" t="s">
        <v>1210</v>
      </c>
      <c r="F66" s="469" t="s">
        <v>1219</v>
      </c>
      <c r="G66" s="469" t="s">
        <v>1201</v>
      </c>
      <c r="H66" s="469" t="s">
        <v>1150</v>
      </c>
      <c r="I66" s="469" t="s">
        <v>158</v>
      </c>
      <c r="J66" s="479" t="s">
        <v>107</v>
      </c>
      <c r="K66" s="480">
        <v>137786.51</v>
      </c>
      <c r="L66" s="481">
        <v>0.5</v>
      </c>
      <c r="M66" s="469" t="s">
        <v>1124</v>
      </c>
      <c r="N66" s="469" t="s">
        <v>282</v>
      </c>
    </row>
    <row r="67" spans="1:14" ht="129" customHeight="1" x14ac:dyDescent="0.3">
      <c r="A67" s="482">
        <v>142</v>
      </c>
      <c r="B67" s="476" t="s">
        <v>283</v>
      </c>
      <c r="C67" s="474" t="s">
        <v>995</v>
      </c>
      <c r="D67" s="468" t="s">
        <v>1063</v>
      </c>
      <c r="E67" s="469" t="s">
        <v>1210</v>
      </c>
      <c r="F67" s="469" t="s">
        <v>1219</v>
      </c>
      <c r="G67" s="469" t="s">
        <v>1201</v>
      </c>
      <c r="H67" s="469" t="s">
        <v>1158</v>
      </c>
      <c r="I67" s="469" t="s">
        <v>158</v>
      </c>
      <c r="J67" s="479" t="s">
        <v>107</v>
      </c>
      <c r="K67" s="480">
        <v>322404.8</v>
      </c>
      <c r="L67" s="481">
        <v>0.5</v>
      </c>
      <c r="M67" s="469" t="s">
        <v>1126</v>
      </c>
      <c r="N67" s="469" t="s">
        <v>284</v>
      </c>
    </row>
    <row r="68" spans="1:14" ht="129" customHeight="1" x14ac:dyDescent="0.3">
      <c r="A68" s="482">
        <v>143</v>
      </c>
      <c r="B68" s="476" t="s">
        <v>285</v>
      </c>
      <c r="C68" s="474" t="s">
        <v>996</v>
      </c>
      <c r="D68" s="468" t="s">
        <v>1064</v>
      </c>
      <c r="E68" s="469" t="s">
        <v>1210</v>
      </c>
      <c r="F68" s="469" t="s">
        <v>1219</v>
      </c>
      <c r="G68" s="469" t="s">
        <v>1201</v>
      </c>
      <c r="H68" s="469" t="s">
        <v>1175</v>
      </c>
      <c r="I68" s="469" t="s">
        <v>158</v>
      </c>
      <c r="J68" s="479" t="s">
        <v>107</v>
      </c>
      <c r="K68" s="480">
        <v>349998.63</v>
      </c>
      <c r="L68" s="481">
        <v>0.5</v>
      </c>
      <c r="M68" s="469" t="s">
        <v>1122</v>
      </c>
      <c r="N68" s="469" t="s">
        <v>286</v>
      </c>
    </row>
    <row r="69" spans="1:14" ht="129" customHeight="1" x14ac:dyDescent="0.3">
      <c r="A69" s="482">
        <v>144</v>
      </c>
      <c r="B69" s="476" t="s">
        <v>287</v>
      </c>
      <c r="C69" s="474" t="s">
        <v>997</v>
      </c>
      <c r="D69" s="468" t="s">
        <v>1065</v>
      </c>
      <c r="E69" s="469" t="s">
        <v>1210</v>
      </c>
      <c r="F69" s="469" t="s">
        <v>1219</v>
      </c>
      <c r="G69" s="469" t="s">
        <v>1201</v>
      </c>
      <c r="H69" s="469" t="s">
        <v>1158</v>
      </c>
      <c r="I69" s="469" t="s">
        <v>158</v>
      </c>
      <c r="J69" s="479" t="s">
        <v>107</v>
      </c>
      <c r="K69" s="480">
        <v>322404.8</v>
      </c>
      <c r="L69" s="481">
        <v>0.5</v>
      </c>
      <c r="M69" s="469" t="s">
        <v>1126</v>
      </c>
      <c r="N69" s="469" t="s">
        <v>284</v>
      </c>
    </row>
    <row r="70" spans="1:14" ht="129" customHeight="1" x14ac:dyDescent="0.3">
      <c r="A70" s="482">
        <v>145</v>
      </c>
      <c r="B70" s="468" t="s">
        <v>288</v>
      </c>
      <c r="C70" s="469" t="s">
        <v>289</v>
      </c>
      <c r="D70" s="469" t="s">
        <v>1066</v>
      </c>
      <c r="E70" s="469" t="s">
        <v>1210</v>
      </c>
      <c r="F70" s="469" t="s">
        <v>1219</v>
      </c>
      <c r="G70" s="469" t="s">
        <v>1201</v>
      </c>
      <c r="H70" s="469" t="s">
        <v>1161</v>
      </c>
      <c r="I70" s="469" t="s">
        <v>158</v>
      </c>
      <c r="J70" s="479" t="s">
        <v>107</v>
      </c>
      <c r="K70" s="480">
        <v>139459.93</v>
      </c>
      <c r="L70" s="481">
        <v>0.5</v>
      </c>
      <c r="M70" s="469" t="s">
        <v>1115</v>
      </c>
      <c r="N70" s="469" t="s">
        <v>159</v>
      </c>
    </row>
    <row r="71" spans="1:14" ht="129" customHeight="1" x14ac:dyDescent="0.3">
      <c r="A71" s="482">
        <v>146</v>
      </c>
      <c r="B71" s="476" t="s">
        <v>290</v>
      </c>
      <c r="C71" s="474" t="s">
        <v>998</v>
      </c>
      <c r="D71" s="468" t="s">
        <v>1067</v>
      </c>
      <c r="E71" s="469" t="s">
        <v>1210</v>
      </c>
      <c r="F71" s="469" t="s">
        <v>1219</v>
      </c>
      <c r="G71" s="469" t="s">
        <v>1201</v>
      </c>
      <c r="H71" s="469" t="s">
        <v>1160</v>
      </c>
      <c r="I71" s="469" t="s">
        <v>158</v>
      </c>
      <c r="J71" s="479" t="s">
        <v>107</v>
      </c>
      <c r="K71" s="480">
        <v>261995.31</v>
      </c>
      <c r="L71" s="481">
        <v>0.5</v>
      </c>
      <c r="M71" s="469" t="s">
        <v>1115</v>
      </c>
      <c r="N71" s="469" t="s">
        <v>291</v>
      </c>
    </row>
    <row r="72" spans="1:14" ht="129" customHeight="1" x14ac:dyDescent="0.3">
      <c r="A72" s="482">
        <v>147</v>
      </c>
      <c r="B72" s="476" t="s">
        <v>292</v>
      </c>
      <c r="C72" s="474" t="s">
        <v>999</v>
      </c>
      <c r="D72" s="468" t="s">
        <v>1068</v>
      </c>
      <c r="E72" s="469" t="s">
        <v>1210</v>
      </c>
      <c r="F72" s="469" t="s">
        <v>1219</v>
      </c>
      <c r="G72" s="469" t="s">
        <v>1201</v>
      </c>
      <c r="H72" s="469" t="s">
        <v>1175</v>
      </c>
      <c r="I72" s="469" t="s">
        <v>158</v>
      </c>
      <c r="J72" s="479" t="s">
        <v>107</v>
      </c>
      <c r="K72" s="480">
        <v>328763.08</v>
      </c>
      <c r="L72" s="481">
        <v>0.5</v>
      </c>
      <c r="M72" s="469" t="s">
        <v>1124</v>
      </c>
      <c r="N72" s="469" t="s">
        <v>293</v>
      </c>
    </row>
    <row r="73" spans="1:14" ht="129" customHeight="1" x14ac:dyDescent="0.3">
      <c r="A73" s="482">
        <v>148</v>
      </c>
      <c r="B73" s="468" t="s">
        <v>294</v>
      </c>
      <c r="C73" s="469" t="s">
        <v>295</v>
      </c>
      <c r="D73" s="469" t="s">
        <v>1069</v>
      </c>
      <c r="E73" s="469" t="s">
        <v>1210</v>
      </c>
      <c r="F73" s="469" t="s">
        <v>1219</v>
      </c>
      <c r="G73" s="469" t="s">
        <v>1201</v>
      </c>
      <c r="H73" s="469" t="s">
        <v>1163</v>
      </c>
      <c r="I73" s="469" t="s">
        <v>158</v>
      </c>
      <c r="J73" s="479" t="s">
        <v>107</v>
      </c>
      <c r="K73" s="480">
        <v>133026.59</v>
      </c>
      <c r="L73" s="481">
        <v>0.5</v>
      </c>
      <c r="M73" s="469" t="s">
        <v>1115</v>
      </c>
      <c r="N73" s="469" t="s">
        <v>147</v>
      </c>
    </row>
    <row r="74" spans="1:14" ht="129" customHeight="1" x14ac:dyDescent="0.3">
      <c r="A74" s="482">
        <v>149</v>
      </c>
      <c r="B74" s="468" t="s">
        <v>296</v>
      </c>
      <c r="C74" s="469" t="s">
        <v>297</v>
      </c>
      <c r="D74" s="469" t="s">
        <v>1070</v>
      </c>
      <c r="E74" s="469" t="s">
        <v>1210</v>
      </c>
      <c r="F74" s="469" t="s">
        <v>1219</v>
      </c>
      <c r="G74" s="469" t="s">
        <v>1201</v>
      </c>
      <c r="H74" s="469" t="s">
        <v>1176</v>
      </c>
      <c r="I74" s="469" t="s">
        <v>158</v>
      </c>
      <c r="J74" s="479" t="s">
        <v>107</v>
      </c>
      <c r="K74" s="480">
        <v>149582.12</v>
      </c>
      <c r="L74" s="481">
        <v>0.5</v>
      </c>
      <c r="M74" s="469" t="s">
        <v>1116</v>
      </c>
      <c r="N74" s="469" t="s">
        <v>298</v>
      </c>
    </row>
    <row r="75" spans="1:14" ht="129" customHeight="1" x14ac:dyDescent="0.3">
      <c r="A75" s="482">
        <v>150</v>
      </c>
      <c r="B75" s="476" t="s">
        <v>299</v>
      </c>
      <c r="C75" s="474" t="s">
        <v>1000</v>
      </c>
      <c r="D75" s="468" t="s">
        <v>1071</v>
      </c>
      <c r="E75" s="469" t="s">
        <v>1210</v>
      </c>
      <c r="F75" s="469" t="s">
        <v>1219</v>
      </c>
      <c r="G75" s="469" t="s">
        <v>1201</v>
      </c>
      <c r="H75" s="469" t="s">
        <v>1177</v>
      </c>
      <c r="I75" s="469" t="s">
        <v>158</v>
      </c>
      <c r="J75" s="479" t="s">
        <v>107</v>
      </c>
      <c r="K75" s="480">
        <v>337710.23</v>
      </c>
      <c r="L75" s="481">
        <v>0.5</v>
      </c>
      <c r="M75" s="469" t="s">
        <v>1125</v>
      </c>
      <c r="N75" s="469" t="s">
        <v>300</v>
      </c>
    </row>
    <row r="76" spans="1:14" ht="129" customHeight="1" x14ac:dyDescent="0.3">
      <c r="A76" s="482">
        <v>151</v>
      </c>
      <c r="B76" s="476" t="s">
        <v>301</v>
      </c>
      <c r="C76" s="474" t="s">
        <v>1001</v>
      </c>
      <c r="D76" s="468" t="s">
        <v>1072</v>
      </c>
      <c r="E76" s="469" t="s">
        <v>1210</v>
      </c>
      <c r="F76" s="469" t="s">
        <v>1219</v>
      </c>
      <c r="G76" s="469" t="s">
        <v>1201</v>
      </c>
      <c r="H76" s="469" t="s">
        <v>1178</v>
      </c>
      <c r="I76" s="469" t="s">
        <v>158</v>
      </c>
      <c r="J76" s="479" t="s">
        <v>107</v>
      </c>
      <c r="K76" s="480">
        <v>350000</v>
      </c>
      <c r="L76" s="481">
        <v>0.5</v>
      </c>
      <c r="M76" s="469" t="s">
        <v>345</v>
      </c>
      <c r="N76" s="469" t="s">
        <v>302</v>
      </c>
    </row>
    <row r="77" spans="1:14" ht="129" customHeight="1" x14ac:dyDescent="0.3">
      <c r="A77" s="482">
        <v>152</v>
      </c>
      <c r="B77" s="476" t="s">
        <v>303</v>
      </c>
      <c r="C77" s="474" t="s">
        <v>1002</v>
      </c>
      <c r="D77" s="469" t="s">
        <v>304</v>
      </c>
      <c r="E77" s="469" t="s">
        <v>1210</v>
      </c>
      <c r="F77" s="469" t="s">
        <v>1219</v>
      </c>
      <c r="G77" s="469" t="s">
        <v>1201</v>
      </c>
      <c r="H77" s="469" t="s">
        <v>1179</v>
      </c>
      <c r="I77" s="469" t="s">
        <v>158</v>
      </c>
      <c r="J77" s="479" t="s">
        <v>107</v>
      </c>
      <c r="K77" s="480">
        <v>349925.31</v>
      </c>
      <c r="L77" s="481">
        <v>0.5</v>
      </c>
      <c r="M77" s="469" t="s">
        <v>1117</v>
      </c>
      <c r="N77" s="469" t="s">
        <v>305</v>
      </c>
    </row>
    <row r="78" spans="1:14" ht="129" customHeight="1" x14ac:dyDescent="0.3">
      <c r="A78" s="482">
        <v>153</v>
      </c>
      <c r="B78" s="476" t="s">
        <v>306</v>
      </c>
      <c r="C78" s="474" t="s">
        <v>307</v>
      </c>
      <c r="D78" s="468" t="s">
        <v>1073</v>
      </c>
      <c r="E78" s="469" t="s">
        <v>1210</v>
      </c>
      <c r="F78" s="469" t="s">
        <v>1219</v>
      </c>
      <c r="G78" s="469" t="s">
        <v>1201</v>
      </c>
      <c r="H78" s="469" t="s">
        <v>1152</v>
      </c>
      <c r="I78" s="469" t="s">
        <v>158</v>
      </c>
      <c r="J78" s="479" t="s">
        <v>107</v>
      </c>
      <c r="K78" s="480">
        <v>180527.19</v>
      </c>
      <c r="L78" s="481">
        <v>0.5</v>
      </c>
      <c r="M78" s="469" t="s">
        <v>341</v>
      </c>
      <c r="N78" s="469" t="s">
        <v>308</v>
      </c>
    </row>
    <row r="79" spans="1:14" ht="129" customHeight="1" x14ac:dyDescent="0.3">
      <c r="A79" s="482">
        <v>154</v>
      </c>
      <c r="B79" s="468" t="s">
        <v>309</v>
      </c>
      <c r="C79" s="469" t="s">
        <v>310</v>
      </c>
      <c r="D79" s="469" t="s">
        <v>1074</v>
      </c>
      <c r="E79" s="469" t="s">
        <v>1210</v>
      </c>
      <c r="F79" s="469" t="s">
        <v>1219</v>
      </c>
      <c r="G79" s="469" t="s">
        <v>1201</v>
      </c>
      <c r="H79" s="469" t="s">
        <v>1151</v>
      </c>
      <c r="I79" s="469" t="s">
        <v>158</v>
      </c>
      <c r="J79" s="479" t="s">
        <v>107</v>
      </c>
      <c r="K79" s="480">
        <v>149918.45000000001</v>
      </c>
      <c r="L79" s="481">
        <v>0.5</v>
      </c>
      <c r="M79" s="469" t="s">
        <v>341</v>
      </c>
      <c r="N79" s="469" t="s">
        <v>311</v>
      </c>
    </row>
    <row r="80" spans="1:14" ht="129" customHeight="1" x14ac:dyDescent="0.3">
      <c r="A80" s="482">
        <v>155</v>
      </c>
      <c r="B80" s="469" t="s">
        <v>312</v>
      </c>
      <c r="C80" s="474" t="s">
        <v>313</v>
      </c>
      <c r="D80" s="469" t="s">
        <v>1075</v>
      </c>
      <c r="E80" s="469" t="s">
        <v>1210</v>
      </c>
      <c r="F80" s="469" t="s">
        <v>1214</v>
      </c>
      <c r="G80" s="472" t="s">
        <v>1202</v>
      </c>
      <c r="H80" s="472" t="s">
        <v>1180</v>
      </c>
      <c r="I80" s="471">
        <v>45618</v>
      </c>
      <c r="J80" s="479">
        <v>46713</v>
      </c>
      <c r="K80" s="480">
        <v>1997066.55</v>
      </c>
      <c r="L80" s="481">
        <v>0.5</v>
      </c>
      <c r="M80" s="469" t="s">
        <v>1117</v>
      </c>
      <c r="N80" s="469" t="s">
        <v>314</v>
      </c>
    </row>
    <row r="81" spans="1:14" ht="129" customHeight="1" x14ac:dyDescent="0.3">
      <c r="A81" s="482">
        <v>156</v>
      </c>
      <c r="B81" s="476" t="s">
        <v>315</v>
      </c>
      <c r="C81" s="474" t="s">
        <v>1003</v>
      </c>
      <c r="D81" s="468" t="s">
        <v>1076</v>
      </c>
      <c r="E81" s="469" t="s">
        <v>1210</v>
      </c>
      <c r="F81" s="469" t="s">
        <v>1219</v>
      </c>
      <c r="G81" s="469" t="s">
        <v>1201</v>
      </c>
      <c r="H81" s="469" t="s">
        <v>1181</v>
      </c>
      <c r="I81" s="469" t="s">
        <v>158</v>
      </c>
      <c r="J81" s="479" t="s">
        <v>107</v>
      </c>
      <c r="K81" s="480">
        <v>347985.4</v>
      </c>
      <c r="L81" s="481">
        <v>0.5</v>
      </c>
      <c r="M81" s="469" t="s">
        <v>1115</v>
      </c>
      <c r="N81" s="469" t="s">
        <v>316</v>
      </c>
    </row>
    <row r="82" spans="1:14" ht="129" customHeight="1" x14ac:dyDescent="0.3">
      <c r="A82" s="482">
        <v>157</v>
      </c>
      <c r="B82" s="476" t="s">
        <v>317</v>
      </c>
      <c r="C82" s="474" t="s">
        <v>318</v>
      </c>
      <c r="D82" s="468" t="s">
        <v>319</v>
      </c>
      <c r="E82" s="469" t="s">
        <v>1210</v>
      </c>
      <c r="F82" s="469" t="s">
        <v>1219</v>
      </c>
      <c r="G82" s="469" t="s">
        <v>1201</v>
      </c>
      <c r="H82" s="469" t="s">
        <v>1160</v>
      </c>
      <c r="I82" s="469" t="s">
        <v>158</v>
      </c>
      <c r="J82" s="479" t="s">
        <v>107</v>
      </c>
      <c r="K82" s="480">
        <v>302054.83</v>
      </c>
      <c r="L82" s="481">
        <v>0.5</v>
      </c>
      <c r="M82" s="469" t="s">
        <v>1115</v>
      </c>
      <c r="N82" s="469" t="s">
        <v>114</v>
      </c>
    </row>
    <row r="83" spans="1:14" ht="129" customHeight="1" x14ac:dyDescent="0.3">
      <c r="A83" s="482">
        <v>158</v>
      </c>
      <c r="B83" s="468" t="s">
        <v>320</v>
      </c>
      <c r="C83" s="469" t="s">
        <v>321</v>
      </c>
      <c r="D83" s="469" t="s">
        <v>1077</v>
      </c>
      <c r="E83" s="469" t="s">
        <v>1210</v>
      </c>
      <c r="F83" s="469" t="s">
        <v>1219</v>
      </c>
      <c r="G83" s="469" t="s">
        <v>1201</v>
      </c>
      <c r="H83" s="469" t="s">
        <v>1160</v>
      </c>
      <c r="I83" s="469" t="s">
        <v>158</v>
      </c>
      <c r="J83" s="479" t="s">
        <v>107</v>
      </c>
      <c r="K83" s="480">
        <v>139072.74</v>
      </c>
      <c r="L83" s="481">
        <v>0.5</v>
      </c>
      <c r="M83" s="469" t="s">
        <v>345</v>
      </c>
      <c r="N83" s="469" t="s">
        <v>302</v>
      </c>
    </row>
    <row r="84" spans="1:14" ht="129" customHeight="1" x14ac:dyDescent="0.3">
      <c r="A84" s="482">
        <v>159</v>
      </c>
      <c r="B84" s="468" t="s">
        <v>322</v>
      </c>
      <c r="C84" s="469" t="s">
        <v>323</v>
      </c>
      <c r="D84" s="469" t="s">
        <v>1078</v>
      </c>
      <c r="E84" s="469" t="s">
        <v>1210</v>
      </c>
      <c r="F84" s="469" t="s">
        <v>1219</v>
      </c>
      <c r="G84" s="469" t="s">
        <v>1201</v>
      </c>
      <c r="H84" s="469" t="s">
        <v>1151</v>
      </c>
      <c r="I84" s="469" t="s">
        <v>158</v>
      </c>
      <c r="J84" s="479" t="s">
        <v>107</v>
      </c>
      <c r="K84" s="480">
        <v>149496.82999999999</v>
      </c>
      <c r="L84" s="481">
        <v>0.5</v>
      </c>
      <c r="M84" s="469" t="s">
        <v>1115</v>
      </c>
      <c r="N84" s="469" t="s">
        <v>159</v>
      </c>
    </row>
    <row r="85" spans="1:14" ht="129" customHeight="1" x14ac:dyDescent="0.3">
      <c r="A85" s="482">
        <v>160</v>
      </c>
      <c r="B85" s="476" t="s">
        <v>324</v>
      </c>
      <c r="C85" s="474" t="s">
        <v>1004</v>
      </c>
      <c r="D85" s="468" t="s">
        <v>1079</v>
      </c>
      <c r="E85" s="469" t="s">
        <v>1210</v>
      </c>
      <c r="F85" s="469" t="s">
        <v>1219</v>
      </c>
      <c r="G85" s="469" t="s">
        <v>1201</v>
      </c>
      <c r="H85" s="469" t="s">
        <v>1182</v>
      </c>
      <c r="I85" s="469" t="s">
        <v>158</v>
      </c>
      <c r="J85" s="479" t="s">
        <v>107</v>
      </c>
      <c r="K85" s="480">
        <v>344647</v>
      </c>
      <c r="L85" s="481">
        <v>0.5</v>
      </c>
      <c r="M85" s="469" t="s">
        <v>1116</v>
      </c>
      <c r="N85" s="469" t="s">
        <v>298</v>
      </c>
    </row>
    <row r="86" spans="1:14" ht="129" customHeight="1" x14ac:dyDescent="0.3">
      <c r="A86" s="482">
        <v>161</v>
      </c>
      <c r="B86" s="476" t="s">
        <v>325</v>
      </c>
      <c r="C86" s="474" t="s">
        <v>326</v>
      </c>
      <c r="D86" s="468" t="s">
        <v>1080</v>
      </c>
      <c r="E86" s="469" t="s">
        <v>1210</v>
      </c>
      <c r="F86" s="469" t="s">
        <v>1219</v>
      </c>
      <c r="G86" s="469" t="s">
        <v>1201</v>
      </c>
      <c r="H86" s="469" t="s">
        <v>1177</v>
      </c>
      <c r="I86" s="469" t="s">
        <v>158</v>
      </c>
      <c r="J86" s="479" t="s">
        <v>107</v>
      </c>
      <c r="K86" s="480">
        <v>350000</v>
      </c>
      <c r="L86" s="481">
        <v>0.5</v>
      </c>
      <c r="M86" s="469" t="s">
        <v>1119</v>
      </c>
      <c r="N86" s="469" t="s">
        <v>165</v>
      </c>
    </row>
    <row r="87" spans="1:14" ht="129" customHeight="1" x14ac:dyDescent="0.3">
      <c r="A87" s="482">
        <v>162</v>
      </c>
      <c r="B87" s="468" t="s">
        <v>327</v>
      </c>
      <c r="C87" s="469" t="s">
        <v>328</v>
      </c>
      <c r="D87" s="469" t="s">
        <v>1081</v>
      </c>
      <c r="E87" s="469" t="s">
        <v>1210</v>
      </c>
      <c r="F87" s="469" t="s">
        <v>1219</v>
      </c>
      <c r="G87" s="469" t="s">
        <v>1201</v>
      </c>
      <c r="H87" s="469" t="s">
        <v>1142</v>
      </c>
      <c r="I87" s="471">
        <v>45731</v>
      </c>
      <c r="J87" s="479">
        <v>46827</v>
      </c>
      <c r="K87" s="480">
        <v>139623.82</v>
      </c>
      <c r="L87" s="481">
        <v>0.5</v>
      </c>
      <c r="M87" s="469" t="s">
        <v>1115</v>
      </c>
      <c r="N87" s="469" t="s">
        <v>147</v>
      </c>
    </row>
    <row r="88" spans="1:14" ht="129" customHeight="1" x14ac:dyDescent="0.3">
      <c r="A88" s="482">
        <v>164</v>
      </c>
      <c r="B88" s="468" t="s">
        <v>329</v>
      </c>
      <c r="C88" s="469" t="s">
        <v>330</v>
      </c>
      <c r="D88" s="469" t="s">
        <v>331</v>
      </c>
      <c r="E88" s="469" t="s">
        <v>1210</v>
      </c>
      <c r="F88" s="469" t="s">
        <v>1219</v>
      </c>
      <c r="G88" s="469" t="s">
        <v>1201</v>
      </c>
      <c r="H88" s="469" t="s">
        <v>1142</v>
      </c>
      <c r="I88" s="469" t="s">
        <v>158</v>
      </c>
      <c r="J88" s="479" t="s">
        <v>107</v>
      </c>
      <c r="K88" s="480">
        <v>150000</v>
      </c>
      <c r="L88" s="481">
        <v>0.5</v>
      </c>
      <c r="M88" s="469" t="s">
        <v>1115</v>
      </c>
      <c r="N88" s="469" t="s">
        <v>159</v>
      </c>
    </row>
    <row r="89" spans="1:14" ht="129" customHeight="1" x14ac:dyDescent="0.3">
      <c r="A89" s="482">
        <v>166</v>
      </c>
      <c r="B89" s="476" t="s">
        <v>332</v>
      </c>
      <c r="C89" s="474" t="s">
        <v>333</v>
      </c>
      <c r="D89" s="468" t="s">
        <v>1082</v>
      </c>
      <c r="E89" s="469" t="s">
        <v>1210</v>
      </c>
      <c r="F89" s="468" t="s">
        <v>1219</v>
      </c>
      <c r="G89" s="469" t="s">
        <v>1201</v>
      </c>
      <c r="H89" s="469" t="s">
        <v>1162</v>
      </c>
      <c r="I89" s="469" t="s">
        <v>158</v>
      </c>
      <c r="J89" s="479" t="s">
        <v>107</v>
      </c>
      <c r="K89" s="480">
        <v>340254.94</v>
      </c>
      <c r="L89" s="481">
        <v>0.5</v>
      </c>
      <c r="M89" s="469" t="s">
        <v>1115</v>
      </c>
      <c r="N89" s="469" t="s">
        <v>159</v>
      </c>
    </row>
    <row r="90" spans="1:14" ht="129" customHeight="1" x14ac:dyDescent="0.3">
      <c r="A90" s="482">
        <v>167</v>
      </c>
      <c r="B90" s="469" t="s">
        <v>334</v>
      </c>
      <c r="C90" s="474" t="s">
        <v>335</v>
      </c>
      <c r="D90" s="469" t="s">
        <v>1083</v>
      </c>
      <c r="E90" s="469" t="s">
        <v>1210</v>
      </c>
      <c r="F90" s="469" t="s">
        <v>1214</v>
      </c>
      <c r="G90" s="472" t="s">
        <v>1202</v>
      </c>
      <c r="H90" s="472" t="s">
        <v>1183</v>
      </c>
      <c r="I90" s="471">
        <v>45658</v>
      </c>
      <c r="J90" s="479">
        <v>46753</v>
      </c>
      <c r="K90" s="480">
        <v>3788792.66</v>
      </c>
      <c r="L90" s="481">
        <v>0.5</v>
      </c>
      <c r="M90" s="469" t="s">
        <v>1124</v>
      </c>
      <c r="N90" s="469" t="s">
        <v>336</v>
      </c>
    </row>
    <row r="91" spans="1:14" ht="129" customHeight="1" x14ac:dyDescent="0.3">
      <c r="A91" s="482">
        <v>175</v>
      </c>
      <c r="B91" s="469" t="s">
        <v>339</v>
      </c>
      <c r="C91" s="474" t="s">
        <v>1005</v>
      </c>
      <c r="D91" s="469" t="s">
        <v>1084</v>
      </c>
      <c r="E91" s="469" t="s">
        <v>1210</v>
      </c>
      <c r="F91" s="469" t="s">
        <v>1214</v>
      </c>
      <c r="G91" s="472" t="s">
        <v>1202</v>
      </c>
      <c r="H91" s="472" t="s">
        <v>1166</v>
      </c>
      <c r="I91" s="469" t="s">
        <v>158</v>
      </c>
      <c r="J91" s="479" t="s">
        <v>107</v>
      </c>
      <c r="K91" s="480">
        <v>577286.73</v>
      </c>
      <c r="L91" s="481">
        <v>0.5</v>
      </c>
      <c r="M91" s="469" t="s">
        <v>1113</v>
      </c>
      <c r="N91" s="469" t="s">
        <v>340</v>
      </c>
    </row>
    <row r="92" spans="1:14" ht="129" customHeight="1" x14ac:dyDescent="0.3">
      <c r="A92" s="482">
        <v>207</v>
      </c>
      <c r="B92" s="469" t="s">
        <v>347</v>
      </c>
      <c r="C92" s="469" t="s">
        <v>348</v>
      </c>
      <c r="D92" s="469" t="s">
        <v>1085</v>
      </c>
      <c r="E92" s="469" t="s">
        <v>1210</v>
      </c>
      <c r="F92" s="469" t="s">
        <v>1211</v>
      </c>
      <c r="G92" s="472" t="s">
        <v>1199</v>
      </c>
      <c r="H92" s="472" t="s">
        <v>1184</v>
      </c>
      <c r="I92" s="469" t="s">
        <v>158</v>
      </c>
      <c r="J92" s="479" t="s">
        <v>107</v>
      </c>
      <c r="K92" s="480">
        <v>3113599.99</v>
      </c>
      <c r="L92" s="481">
        <v>0.5</v>
      </c>
      <c r="M92" s="469" t="s">
        <v>1126</v>
      </c>
      <c r="N92" s="469" t="s">
        <v>349</v>
      </c>
    </row>
    <row r="93" spans="1:14" ht="129" customHeight="1" x14ac:dyDescent="0.3">
      <c r="A93" s="482">
        <v>209</v>
      </c>
      <c r="B93" s="469" t="s">
        <v>350</v>
      </c>
      <c r="C93" s="469" t="s">
        <v>1006</v>
      </c>
      <c r="D93" s="469" t="s">
        <v>1086</v>
      </c>
      <c r="E93" s="469" t="s">
        <v>1210</v>
      </c>
      <c r="F93" s="469" t="s">
        <v>1211</v>
      </c>
      <c r="G93" s="472" t="s">
        <v>1199</v>
      </c>
      <c r="H93" s="472" t="s">
        <v>1185</v>
      </c>
      <c r="I93" s="469" t="s">
        <v>158</v>
      </c>
      <c r="J93" s="479" t="s">
        <v>107</v>
      </c>
      <c r="K93" s="480">
        <v>3113406</v>
      </c>
      <c r="L93" s="481">
        <v>0.5</v>
      </c>
      <c r="M93" s="469" t="s">
        <v>1115</v>
      </c>
      <c r="N93" s="469" t="s">
        <v>351</v>
      </c>
    </row>
    <row r="94" spans="1:14" ht="129" customHeight="1" x14ac:dyDescent="0.3">
      <c r="A94" s="482">
        <v>243</v>
      </c>
      <c r="B94" s="469" t="s">
        <v>354</v>
      </c>
      <c r="C94" s="469" t="s">
        <v>975</v>
      </c>
      <c r="D94" s="469" t="s">
        <v>1087</v>
      </c>
      <c r="E94" s="469" t="s">
        <v>1210</v>
      </c>
      <c r="F94" s="469" t="s">
        <v>1220</v>
      </c>
      <c r="G94" s="469" t="s">
        <v>1206</v>
      </c>
      <c r="H94" s="469" t="s">
        <v>1186</v>
      </c>
      <c r="I94" s="471">
        <v>44197</v>
      </c>
      <c r="J94" s="479">
        <v>45657</v>
      </c>
      <c r="K94" s="480">
        <v>93000000</v>
      </c>
      <c r="L94" s="481">
        <v>0.5</v>
      </c>
      <c r="M94" s="469" t="s">
        <v>282</v>
      </c>
      <c r="N94" s="469" t="s">
        <v>355</v>
      </c>
    </row>
    <row r="95" spans="1:14" ht="129" customHeight="1" x14ac:dyDescent="0.3">
      <c r="A95" s="482">
        <v>246</v>
      </c>
      <c r="B95" s="473" t="s">
        <v>879</v>
      </c>
      <c r="C95" s="474" t="s">
        <v>1007</v>
      </c>
      <c r="D95" s="468" t="s">
        <v>1088</v>
      </c>
      <c r="E95" s="469" t="s">
        <v>1210</v>
      </c>
      <c r="F95" s="469" t="s">
        <v>1216</v>
      </c>
      <c r="G95" s="471" t="s">
        <v>1207</v>
      </c>
      <c r="H95" s="469" t="s">
        <v>1187</v>
      </c>
      <c r="I95" s="469" t="s">
        <v>158</v>
      </c>
      <c r="J95" s="479" t="s">
        <v>107</v>
      </c>
      <c r="K95" s="480">
        <v>1048240.94</v>
      </c>
      <c r="L95" s="481">
        <v>0.5</v>
      </c>
      <c r="M95" s="469" t="s">
        <v>282</v>
      </c>
      <c r="N95" s="469" t="s">
        <v>107</v>
      </c>
    </row>
    <row r="96" spans="1:14" ht="129" customHeight="1" x14ac:dyDescent="0.3">
      <c r="A96" s="482">
        <v>247</v>
      </c>
      <c r="B96" s="476" t="s">
        <v>880</v>
      </c>
      <c r="C96" s="477" t="s">
        <v>1008</v>
      </c>
      <c r="D96" s="476" t="s">
        <v>1089</v>
      </c>
      <c r="E96" s="469" t="s">
        <v>1210</v>
      </c>
      <c r="F96" s="468" t="s">
        <v>1219</v>
      </c>
      <c r="G96" s="469" t="s">
        <v>1201</v>
      </c>
      <c r="H96" s="469" t="s">
        <v>1188</v>
      </c>
      <c r="I96" s="469" t="s">
        <v>158</v>
      </c>
      <c r="J96" s="479" t="s">
        <v>107</v>
      </c>
      <c r="K96" s="480" t="s">
        <v>918</v>
      </c>
      <c r="L96" s="481">
        <v>0.5</v>
      </c>
      <c r="M96" s="469" t="s">
        <v>1120</v>
      </c>
      <c r="N96" s="469" t="s">
        <v>936</v>
      </c>
    </row>
    <row r="97" spans="1:14" ht="129" customHeight="1" x14ac:dyDescent="0.3">
      <c r="A97" s="482">
        <v>248</v>
      </c>
      <c r="B97" s="476" t="s">
        <v>881</v>
      </c>
      <c r="C97" s="477" t="s">
        <v>966</v>
      </c>
      <c r="D97" s="476" t="s">
        <v>1090</v>
      </c>
      <c r="E97" s="469" t="s">
        <v>1210</v>
      </c>
      <c r="F97" s="468" t="s">
        <v>1219</v>
      </c>
      <c r="G97" s="469" t="s">
        <v>1201</v>
      </c>
      <c r="H97" s="469" t="s">
        <v>1189</v>
      </c>
      <c r="I97" s="469" t="s">
        <v>158</v>
      </c>
      <c r="J97" s="479" t="s">
        <v>107</v>
      </c>
      <c r="K97" s="480" t="s">
        <v>931</v>
      </c>
      <c r="L97" s="481">
        <v>0.5</v>
      </c>
      <c r="M97" s="469" t="s">
        <v>1123</v>
      </c>
      <c r="N97" s="469" t="s">
        <v>172</v>
      </c>
    </row>
    <row r="98" spans="1:14" ht="129" customHeight="1" x14ac:dyDescent="0.3">
      <c r="A98" s="482">
        <v>249</v>
      </c>
      <c r="B98" s="476" t="s">
        <v>882</v>
      </c>
      <c r="C98" s="477" t="s">
        <v>1009</v>
      </c>
      <c r="D98" s="476" t="s">
        <v>1091</v>
      </c>
      <c r="E98" s="469" t="s">
        <v>1210</v>
      </c>
      <c r="F98" s="468" t="s">
        <v>1219</v>
      </c>
      <c r="G98" s="469" t="s">
        <v>1201</v>
      </c>
      <c r="H98" s="469" t="s">
        <v>1190</v>
      </c>
      <c r="I98" s="469" t="s">
        <v>158</v>
      </c>
      <c r="J98" s="479" t="s">
        <v>107</v>
      </c>
      <c r="K98" s="480" t="s">
        <v>913</v>
      </c>
      <c r="L98" s="481">
        <v>0.5</v>
      </c>
      <c r="M98" s="469" t="s">
        <v>1128</v>
      </c>
      <c r="N98" s="469" t="s">
        <v>344</v>
      </c>
    </row>
    <row r="99" spans="1:14" ht="129" customHeight="1" x14ac:dyDescent="0.3">
      <c r="A99" s="482">
        <v>250</v>
      </c>
      <c r="B99" s="476" t="s">
        <v>883</v>
      </c>
      <c r="C99" s="477" t="s">
        <v>904</v>
      </c>
      <c r="D99" s="476" t="s">
        <v>1092</v>
      </c>
      <c r="E99" s="469" t="s">
        <v>1210</v>
      </c>
      <c r="F99" s="468" t="s">
        <v>1219</v>
      </c>
      <c r="G99" s="469" t="s">
        <v>1201</v>
      </c>
      <c r="H99" s="469" t="s">
        <v>1173</v>
      </c>
      <c r="I99" s="469" t="s">
        <v>158</v>
      </c>
      <c r="J99" s="479" t="s">
        <v>107</v>
      </c>
      <c r="K99" s="480" t="s">
        <v>922</v>
      </c>
      <c r="L99" s="481">
        <v>0.5</v>
      </c>
      <c r="M99" s="469" t="s">
        <v>1124</v>
      </c>
      <c r="N99" s="469" t="s">
        <v>937</v>
      </c>
    </row>
    <row r="100" spans="1:14" ht="129" customHeight="1" x14ac:dyDescent="0.3">
      <c r="A100" s="482">
        <v>251</v>
      </c>
      <c r="B100" s="476" t="s">
        <v>884</v>
      </c>
      <c r="C100" s="477" t="s">
        <v>1010</v>
      </c>
      <c r="D100" s="476" t="s">
        <v>1093</v>
      </c>
      <c r="E100" s="469" t="s">
        <v>1210</v>
      </c>
      <c r="F100" s="468" t="s">
        <v>1219</v>
      </c>
      <c r="G100" s="469" t="s">
        <v>1201</v>
      </c>
      <c r="H100" s="469" t="s">
        <v>1191</v>
      </c>
      <c r="I100" s="469" t="s">
        <v>158</v>
      </c>
      <c r="J100" s="479" t="s">
        <v>107</v>
      </c>
      <c r="K100" s="480" t="s">
        <v>919</v>
      </c>
      <c r="L100" s="481">
        <v>0.5</v>
      </c>
      <c r="M100" s="469" t="s">
        <v>1120</v>
      </c>
      <c r="N100" s="469" t="s">
        <v>163</v>
      </c>
    </row>
    <row r="101" spans="1:14" ht="129" customHeight="1" x14ac:dyDescent="0.3">
      <c r="A101" s="482">
        <v>252</v>
      </c>
      <c r="B101" s="476" t="s">
        <v>885</v>
      </c>
      <c r="C101" s="477" t="s">
        <v>1011</v>
      </c>
      <c r="D101" s="476" t="s">
        <v>1094</v>
      </c>
      <c r="E101" s="469" t="s">
        <v>1210</v>
      </c>
      <c r="F101" s="468" t="s">
        <v>1219</v>
      </c>
      <c r="G101" s="469" t="s">
        <v>1201</v>
      </c>
      <c r="H101" s="469" t="s">
        <v>1192</v>
      </c>
      <c r="I101" s="469" t="s">
        <v>158</v>
      </c>
      <c r="J101" s="479" t="s">
        <v>107</v>
      </c>
      <c r="K101" s="480" t="s">
        <v>917</v>
      </c>
      <c r="L101" s="481">
        <v>0.5</v>
      </c>
      <c r="M101" s="469" t="s">
        <v>345</v>
      </c>
      <c r="N101" s="469" t="s">
        <v>164</v>
      </c>
    </row>
    <row r="102" spans="1:14" ht="129" customHeight="1" x14ac:dyDescent="0.3">
      <c r="A102" s="482">
        <v>253</v>
      </c>
      <c r="B102" s="476" t="s">
        <v>886</v>
      </c>
      <c r="C102" s="477" t="s">
        <v>1012</v>
      </c>
      <c r="D102" s="476" t="s">
        <v>1095</v>
      </c>
      <c r="E102" s="469" t="s">
        <v>1210</v>
      </c>
      <c r="F102" s="468" t="s">
        <v>1219</v>
      </c>
      <c r="G102" s="469" t="s">
        <v>1201</v>
      </c>
      <c r="H102" s="469" t="s">
        <v>1193</v>
      </c>
      <c r="I102" s="469" t="s">
        <v>158</v>
      </c>
      <c r="J102" s="479" t="s">
        <v>107</v>
      </c>
      <c r="K102" s="480" t="s">
        <v>924</v>
      </c>
      <c r="L102" s="481">
        <v>0.5</v>
      </c>
      <c r="M102" s="469" t="s">
        <v>1112</v>
      </c>
      <c r="N102" s="469" t="s">
        <v>353</v>
      </c>
    </row>
    <row r="103" spans="1:14" ht="129" customHeight="1" x14ac:dyDescent="0.3">
      <c r="A103" s="482">
        <v>254</v>
      </c>
      <c r="B103" s="476" t="s">
        <v>887</v>
      </c>
      <c r="C103" s="477" t="s">
        <v>1013</v>
      </c>
      <c r="D103" s="476" t="s">
        <v>1096</v>
      </c>
      <c r="E103" s="469" t="s">
        <v>1210</v>
      </c>
      <c r="F103" s="468" t="s">
        <v>1219</v>
      </c>
      <c r="G103" s="469" t="s">
        <v>1201</v>
      </c>
      <c r="H103" s="469" t="s">
        <v>1173</v>
      </c>
      <c r="I103" s="469" t="s">
        <v>158</v>
      </c>
      <c r="J103" s="479" t="s">
        <v>107</v>
      </c>
      <c r="K103" s="480" t="s">
        <v>925</v>
      </c>
      <c r="L103" s="481">
        <v>0.5</v>
      </c>
      <c r="M103" s="469" t="s">
        <v>1120</v>
      </c>
      <c r="N103" s="469" t="s">
        <v>163</v>
      </c>
    </row>
    <row r="104" spans="1:14" ht="129" customHeight="1" x14ac:dyDescent="0.3">
      <c r="A104" s="482">
        <v>255</v>
      </c>
      <c r="B104" s="476" t="s">
        <v>888</v>
      </c>
      <c r="C104" s="477" t="s">
        <v>990</v>
      </c>
      <c r="D104" s="476" t="s">
        <v>1097</v>
      </c>
      <c r="E104" s="469" t="s">
        <v>1210</v>
      </c>
      <c r="F104" s="468" t="s">
        <v>1219</v>
      </c>
      <c r="G104" s="469" t="s">
        <v>1201</v>
      </c>
      <c r="H104" s="469" t="s">
        <v>1152</v>
      </c>
      <c r="I104" s="469" t="s">
        <v>158</v>
      </c>
      <c r="J104" s="479" t="s">
        <v>107</v>
      </c>
      <c r="K104" s="480" t="s">
        <v>913</v>
      </c>
      <c r="L104" s="481">
        <v>0.5</v>
      </c>
      <c r="M104" s="469" t="s">
        <v>1124</v>
      </c>
      <c r="N104" s="469" t="s">
        <v>191</v>
      </c>
    </row>
    <row r="105" spans="1:14" ht="129" customHeight="1" x14ac:dyDescent="0.3">
      <c r="A105" s="482">
        <v>256</v>
      </c>
      <c r="B105" s="476" t="s">
        <v>889</v>
      </c>
      <c r="C105" s="477" t="s">
        <v>1014</v>
      </c>
      <c r="D105" s="476" t="s">
        <v>1098</v>
      </c>
      <c r="E105" s="469" t="s">
        <v>1210</v>
      </c>
      <c r="F105" s="468" t="s">
        <v>1219</v>
      </c>
      <c r="G105" s="469" t="s">
        <v>1201</v>
      </c>
      <c r="H105" s="469" t="s">
        <v>1193</v>
      </c>
      <c r="I105" s="469" t="s">
        <v>158</v>
      </c>
      <c r="J105" s="479" t="s">
        <v>107</v>
      </c>
      <c r="K105" s="480" t="s">
        <v>929</v>
      </c>
      <c r="L105" s="481">
        <v>0.5</v>
      </c>
      <c r="M105" s="469" t="s">
        <v>1120</v>
      </c>
      <c r="N105" s="469" t="s">
        <v>163</v>
      </c>
    </row>
    <row r="106" spans="1:14" ht="129" customHeight="1" x14ac:dyDescent="0.3">
      <c r="A106" s="482">
        <v>257</v>
      </c>
      <c r="B106" s="476" t="s">
        <v>890</v>
      </c>
      <c r="C106" s="477" t="s">
        <v>905</v>
      </c>
      <c r="D106" s="476" t="s">
        <v>1099</v>
      </c>
      <c r="E106" s="469" t="s">
        <v>1210</v>
      </c>
      <c r="F106" s="468" t="s">
        <v>1219</v>
      </c>
      <c r="G106" s="469" t="s">
        <v>1201</v>
      </c>
      <c r="H106" s="469" t="s">
        <v>1194</v>
      </c>
      <c r="I106" s="469" t="s">
        <v>158</v>
      </c>
      <c r="J106" s="479" t="s">
        <v>107</v>
      </c>
      <c r="K106" s="480" t="s">
        <v>933</v>
      </c>
      <c r="L106" s="481">
        <v>0.5</v>
      </c>
      <c r="M106" s="469" t="s">
        <v>1129</v>
      </c>
      <c r="N106" s="469" t="s">
        <v>209</v>
      </c>
    </row>
    <row r="107" spans="1:14" ht="129" customHeight="1" x14ac:dyDescent="0.3">
      <c r="A107" s="482">
        <v>258</v>
      </c>
      <c r="B107" s="476" t="s">
        <v>891</v>
      </c>
      <c r="C107" s="476" t="s">
        <v>1015</v>
      </c>
      <c r="D107" s="476" t="s">
        <v>1100</v>
      </c>
      <c r="E107" s="469" t="s">
        <v>1210</v>
      </c>
      <c r="F107" s="468" t="s">
        <v>1219</v>
      </c>
      <c r="G107" s="469" t="s">
        <v>1201</v>
      </c>
      <c r="H107" s="469" t="s">
        <v>1162</v>
      </c>
      <c r="I107" s="469" t="s">
        <v>158</v>
      </c>
      <c r="J107" s="479" t="s">
        <v>107</v>
      </c>
      <c r="K107" s="480" t="s">
        <v>934</v>
      </c>
      <c r="L107" s="481">
        <v>0.5</v>
      </c>
      <c r="M107" s="469" t="s">
        <v>1115</v>
      </c>
      <c r="N107" s="469" t="s">
        <v>147</v>
      </c>
    </row>
    <row r="108" spans="1:14" ht="129" customHeight="1" x14ac:dyDescent="0.3">
      <c r="A108" s="482">
        <v>259</v>
      </c>
      <c r="B108" s="476" t="s">
        <v>892</v>
      </c>
      <c r="C108" s="476" t="s">
        <v>1016</v>
      </c>
      <c r="D108" s="476" t="s">
        <v>1101</v>
      </c>
      <c r="E108" s="469" t="s">
        <v>1210</v>
      </c>
      <c r="F108" s="468" t="s">
        <v>1219</v>
      </c>
      <c r="G108" s="469" t="s">
        <v>1201</v>
      </c>
      <c r="H108" s="469" t="s">
        <v>1175</v>
      </c>
      <c r="I108" s="469" t="s">
        <v>158</v>
      </c>
      <c r="J108" s="479" t="s">
        <v>107</v>
      </c>
      <c r="K108" s="480" t="s">
        <v>914</v>
      </c>
      <c r="L108" s="481">
        <v>0.5</v>
      </c>
      <c r="M108" s="469" t="s">
        <v>1128</v>
      </c>
      <c r="N108" s="469" t="s">
        <v>939</v>
      </c>
    </row>
    <row r="109" spans="1:14" ht="129" customHeight="1" x14ac:dyDescent="0.3">
      <c r="A109" s="482">
        <v>260</v>
      </c>
      <c r="B109" s="476" t="s">
        <v>893</v>
      </c>
      <c r="C109" s="476" t="s">
        <v>906</v>
      </c>
      <c r="D109" s="476" t="s">
        <v>1102</v>
      </c>
      <c r="E109" s="469" t="s">
        <v>1210</v>
      </c>
      <c r="F109" s="468" t="s">
        <v>1219</v>
      </c>
      <c r="G109" s="469" t="s">
        <v>1201</v>
      </c>
      <c r="H109" s="469" t="s">
        <v>1158</v>
      </c>
      <c r="I109" s="469" t="s">
        <v>158</v>
      </c>
      <c r="J109" s="479" t="s">
        <v>107</v>
      </c>
      <c r="K109" s="480" t="s">
        <v>916</v>
      </c>
      <c r="L109" s="481">
        <v>0.5</v>
      </c>
      <c r="M109" s="469" t="s">
        <v>1119</v>
      </c>
      <c r="N109" s="469" t="s">
        <v>938</v>
      </c>
    </row>
    <row r="110" spans="1:14" ht="129" customHeight="1" x14ac:dyDescent="0.3">
      <c r="A110" s="482">
        <v>261</v>
      </c>
      <c r="B110" s="476" t="s">
        <v>894</v>
      </c>
      <c r="C110" s="476" t="s">
        <v>1017</v>
      </c>
      <c r="D110" s="476" t="s">
        <v>1103</v>
      </c>
      <c r="E110" s="469" t="s">
        <v>1210</v>
      </c>
      <c r="F110" s="468" t="s">
        <v>1219</v>
      </c>
      <c r="G110" s="469" t="s">
        <v>1201</v>
      </c>
      <c r="H110" s="469" t="s">
        <v>1158</v>
      </c>
      <c r="I110" s="469" t="s">
        <v>158</v>
      </c>
      <c r="J110" s="479" t="s">
        <v>107</v>
      </c>
      <c r="K110" s="480" t="s">
        <v>935</v>
      </c>
      <c r="L110" s="481">
        <v>0.5</v>
      </c>
      <c r="M110" s="469" t="s">
        <v>1112</v>
      </c>
      <c r="N110" s="469" t="s">
        <v>940</v>
      </c>
    </row>
    <row r="111" spans="1:14" ht="129" customHeight="1" x14ac:dyDescent="0.3">
      <c r="A111" s="482">
        <v>262</v>
      </c>
      <c r="B111" s="476" t="s">
        <v>895</v>
      </c>
      <c r="C111" s="476" t="s">
        <v>1018</v>
      </c>
      <c r="D111" s="476" t="s">
        <v>1104</v>
      </c>
      <c r="E111" s="469" t="s">
        <v>1210</v>
      </c>
      <c r="F111" s="468" t="s">
        <v>1219</v>
      </c>
      <c r="G111" s="469" t="s">
        <v>1201</v>
      </c>
      <c r="H111" s="469" t="s">
        <v>1195</v>
      </c>
      <c r="I111" s="469" t="s">
        <v>158</v>
      </c>
      <c r="J111" s="479" t="s">
        <v>107</v>
      </c>
      <c r="K111" s="480" t="s">
        <v>923</v>
      </c>
      <c r="L111" s="481">
        <v>0.5</v>
      </c>
      <c r="M111" s="469" t="s">
        <v>341</v>
      </c>
      <c r="N111" s="469" t="s">
        <v>121</v>
      </c>
    </row>
    <row r="112" spans="1:14" ht="129" customHeight="1" x14ac:dyDescent="0.3">
      <c r="A112" s="482">
        <v>263</v>
      </c>
      <c r="B112" s="476" t="s">
        <v>896</v>
      </c>
      <c r="C112" s="476" t="s">
        <v>1019</v>
      </c>
      <c r="D112" s="476" t="s">
        <v>1105</v>
      </c>
      <c r="E112" s="469" t="s">
        <v>1210</v>
      </c>
      <c r="F112" s="468" t="s">
        <v>1219</v>
      </c>
      <c r="G112" s="469" t="s">
        <v>1201</v>
      </c>
      <c r="H112" s="469" t="s">
        <v>1196</v>
      </c>
      <c r="I112" s="469" t="s">
        <v>158</v>
      </c>
      <c r="J112" s="479" t="s">
        <v>107</v>
      </c>
      <c r="K112" s="480" t="s">
        <v>926</v>
      </c>
      <c r="L112" s="481">
        <v>0.5</v>
      </c>
      <c r="M112" s="469" t="s">
        <v>1126</v>
      </c>
      <c r="N112" s="469" t="s">
        <v>276</v>
      </c>
    </row>
    <row r="113" spans="1:14" ht="129" customHeight="1" x14ac:dyDescent="0.3">
      <c r="A113" s="482">
        <v>264</v>
      </c>
      <c r="B113" s="476" t="s">
        <v>897</v>
      </c>
      <c r="C113" s="476" t="s">
        <v>907</v>
      </c>
      <c r="D113" s="476" t="s">
        <v>1106</v>
      </c>
      <c r="E113" s="469" t="s">
        <v>1210</v>
      </c>
      <c r="F113" s="468" t="s">
        <v>1219</v>
      </c>
      <c r="G113" s="469" t="s">
        <v>1201</v>
      </c>
      <c r="H113" s="469" t="s">
        <v>1196</v>
      </c>
      <c r="I113" s="469" t="s">
        <v>158</v>
      </c>
      <c r="J113" s="479" t="s">
        <v>107</v>
      </c>
      <c r="K113" s="480" t="s">
        <v>921</v>
      </c>
      <c r="L113" s="481">
        <v>0.5</v>
      </c>
      <c r="M113" s="469" t="s">
        <v>1124</v>
      </c>
      <c r="N113" s="469" t="s">
        <v>338</v>
      </c>
    </row>
    <row r="114" spans="1:14" ht="129" customHeight="1" x14ac:dyDescent="0.3">
      <c r="A114" s="482">
        <v>265</v>
      </c>
      <c r="B114" s="476" t="s">
        <v>898</v>
      </c>
      <c r="C114" s="476" t="s">
        <v>908</v>
      </c>
      <c r="D114" s="476" t="s">
        <v>1107</v>
      </c>
      <c r="E114" s="469" t="s">
        <v>1210</v>
      </c>
      <c r="F114" s="468" t="s">
        <v>1219</v>
      </c>
      <c r="G114" s="469" t="s">
        <v>1201</v>
      </c>
      <c r="H114" s="469" t="s">
        <v>1196</v>
      </c>
      <c r="I114" s="469" t="s">
        <v>158</v>
      </c>
      <c r="J114" s="479" t="s">
        <v>107</v>
      </c>
      <c r="K114" s="480" t="s">
        <v>932</v>
      </c>
      <c r="L114" s="481">
        <v>0.5</v>
      </c>
      <c r="M114" s="469" t="s">
        <v>1126</v>
      </c>
      <c r="N114" s="469" t="s">
        <v>349</v>
      </c>
    </row>
    <row r="115" spans="1:14" ht="129" customHeight="1" x14ac:dyDescent="0.3">
      <c r="A115" s="482">
        <v>266</v>
      </c>
      <c r="B115" s="476" t="s">
        <v>899</v>
      </c>
      <c r="C115" s="476" t="s">
        <v>1020</v>
      </c>
      <c r="D115" s="476" t="s">
        <v>1108</v>
      </c>
      <c r="E115" s="469" t="s">
        <v>1210</v>
      </c>
      <c r="F115" s="468" t="s">
        <v>1219</v>
      </c>
      <c r="G115" s="469" t="s">
        <v>1201</v>
      </c>
      <c r="H115" s="469" t="s">
        <v>1160</v>
      </c>
      <c r="I115" s="469" t="s">
        <v>158</v>
      </c>
      <c r="J115" s="479" t="s">
        <v>107</v>
      </c>
      <c r="K115" s="480" t="s">
        <v>930</v>
      </c>
      <c r="L115" s="481">
        <v>0.5</v>
      </c>
      <c r="M115" s="469" t="s">
        <v>1115</v>
      </c>
      <c r="N115" s="469" t="s">
        <v>147</v>
      </c>
    </row>
    <row r="116" spans="1:14" ht="129" customHeight="1" x14ac:dyDescent="0.3">
      <c r="A116" s="482">
        <v>267</v>
      </c>
      <c r="B116" s="476" t="s">
        <v>900</v>
      </c>
      <c r="C116" s="476" t="s">
        <v>1021</v>
      </c>
      <c r="D116" s="476" t="s">
        <v>1109</v>
      </c>
      <c r="E116" s="469" t="s">
        <v>1210</v>
      </c>
      <c r="F116" s="468" t="s">
        <v>1219</v>
      </c>
      <c r="G116" s="469" t="s">
        <v>1201</v>
      </c>
      <c r="H116" s="469" t="s">
        <v>1193</v>
      </c>
      <c r="I116" s="469" t="s">
        <v>158</v>
      </c>
      <c r="J116" s="479" t="s">
        <v>107</v>
      </c>
      <c r="K116" s="480" t="s">
        <v>915</v>
      </c>
      <c r="L116" s="481">
        <v>0.5</v>
      </c>
      <c r="M116" s="469" t="s">
        <v>1115</v>
      </c>
      <c r="N116" s="469" t="s">
        <v>114</v>
      </c>
    </row>
    <row r="117" spans="1:14" ht="129" customHeight="1" x14ac:dyDescent="0.3">
      <c r="A117" s="482">
        <v>268</v>
      </c>
      <c r="B117" s="478" t="s">
        <v>901</v>
      </c>
      <c r="C117" s="476" t="s">
        <v>909</v>
      </c>
      <c r="D117" s="476" t="s">
        <v>910</v>
      </c>
      <c r="E117" s="469" t="s">
        <v>1210</v>
      </c>
      <c r="F117" s="468" t="s">
        <v>1219</v>
      </c>
      <c r="G117" s="469" t="s">
        <v>1201</v>
      </c>
      <c r="H117" s="469" t="s">
        <v>1197</v>
      </c>
      <c r="I117" s="469" t="s">
        <v>158</v>
      </c>
      <c r="J117" s="479" t="s">
        <v>107</v>
      </c>
      <c r="K117" s="480" t="s">
        <v>927</v>
      </c>
      <c r="L117" s="481">
        <v>0.5</v>
      </c>
      <c r="M117" s="469" t="s">
        <v>1114</v>
      </c>
      <c r="N117" s="469" t="s">
        <v>141</v>
      </c>
    </row>
    <row r="118" spans="1:14" ht="129" customHeight="1" x14ac:dyDescent="0.3">
      <c r="A118" s="482">
        <v>269</v>
      </c>
      <c r="B118" s="476" t="s">
        <v>902</v>
      </c>
      <c r="C118" s="477" t="s">
        <v>1022</v>
      </c>
      <c r="D118" s="476" t="s">
        <v>1110</v>
      </c>
      <c r="E118" s="469" t="s">
        <v>1210</v>
      </c>
      <c r="F118" s="468" t="s">
        <v>1219</v>
      </c>
      <c r="G118" s="469" t="s">
        <v>1201</v>
      </c>
      <c r="H118" s="469" t="s">
        <v>1158</v>
      </c>
      <c r="I118" s="469" t="s">
        <v>158</v>
      </c>
      <c r="J118" s="479" t="s">
        <v>107</v>
      </c>
      <c r="K118" s="480" t="s">
        <v>920</v>
      </c>
      <c r="L118" s="481">
        <v>0.5</v>
      </c>
      <c r="M118" s="469" t="s">
        <v>341</v>
      </c>
      <c r="N118" s="469" t="s">
        <v>308</v>
      </c>
    </row>
    <row r="119" spans="1:14" ht="129" customHeight="1" x14ac:dyDescent="0.3">
      <c r="A119" s="482">
        <v>270</v>
      </c>
      <c r="B119" s="476" t="s">
        <v>903</v>
      </c>
      <c r="C119" s="476" t="s">
        <v>911</v>
      </c>
      <c r="D119" s="476" t="s">
        <v>912</v>
      </c>
      <c r="E119" s="469" t="s">
        <v>1210</v>
      </c>
      <c r="F119" s="468" t="s">
        <v>1219</v>
      </c>
      <c r="G119" s="469" t="s">
        <v>1201</v>
      </c>
      <c r="H119" s="469" t="s">
        <v>1196</v>
      </c>
      <c r="I119" s="469" t="s">
        <v>158</v>
      </c>
      <c r="J119" s="479" t="s">
        <v>107</v>
      </c>
      <c r="K119" s="480" t="s">
        <v>928</v>
      </c>
      <c r="L119" s="481">
        <v>0.5</v>
      </c>
      <c r="M119" s="469" t="s">
        <v>1124</v>
      </c>
      <c r="N119" s="469" t="s">
        <v>352</v>
      </c>
    </row>
    <row r="120" spans="1:14" ht="129" customHeight="1" x14ac:dyDescent="0.3">
      <c r="A120" s="482">
        <v>271</v>
      </c>
      <c r="B120" s="476" t="s">
        <v>941</v>
      </c>
      <c r="C120" s="476" t="s">
        <v>1023</v>
      </c>
      <c r="D120" s="476" t="s">
        <v>1111</v>
      </c>
      <c r="E120" s="469" t="s">
        <v>1210</v>
      </c>
      <c r="F120" s="468" t="s">
        <v>1214</v>
      </c>
      <c r="G120" s="469" t="s">
        <v>1208</v>
      </c>
      <c r="H120" s="469" t="s">
        <v>1198</v>
      </c>
      <c r="I120" s="469" t="s">
        <v>158</v>
      </c>
      <c r="J120" s="479" t="s">
        <v>107</v>
      </c>
      <c r="K120" s="480" t="s">
        <v>942</v>
      </c>
      <c r="L120" s="481">
        <v>0.5</v>
      </c>
      <c r="M120" s="469" t="s">
        <v>282</v>
      </c>
      <c r="N120" s="469" t="s">
        <v>107</v>
      </c>
    </row>
  </sheetData>
  <mergeCells count="2">
    <mergeCell ref="A1:N1"/>
    <mergeCell ref="A2:N2"/>
  </mergeCells>
  <conditionalFormatting sqref="B96:C109">
    <cfRule type="containsText" dxfId="18" priority="19" operator="containsText" text="N.A.">
      <formula>NOT(ISERROR(SEARCH("N.A.",B96)))</formula>
    </cfRule>
    <cfRule type="containsText" dxfId="17" priority="20" operator="containsText" text="OK">
      <formula>NOT(ISERROR(SEARCH("OK",B96)))</formula>
    </cfRule>
  </conditionalFormatting>
  <conditionalFormatting sqref="B99:C109">
    <cfRule type="containsText" dxfId="16" priority="21" operator="containsText" text="LEGALI">
      <formula>NOT(ISERROR(SEARCH("LEGALI",B99)))</formula>
    </cfRule>
  </conditionalFormatting>
  <conditionalFormatting sqref="B96:D98">
    <cfRule type="containsText" dxfId="15" priority="11" operator="containsText" text="LEGALI">
      <formula>NOT(ISERROR(SEARCH("LEGALI",B96)))</formula>
    </cfRule>
  </conditionalFormatting>
  <conditionalFormatting sqref="B111:D113">
    <cfRule type="containsText" dxfId="14" priority="7" operator="containsText" text="LEGALI">
      <formula>NOT(ISERROR(SEARCH("LEGALI",B111)))</formula>
    </cfRule>
  </conditionalFormatting>
  <conditionalFormatting sqref="B111:D120">
    <cfRule type="containsText" dxfId="13" priority="5" operator="containsText" text="N.A.">
      <formula>NOT(ISERROR(SEARCH("N.A.",B111)))</formula>
    </cfRule>
    <cfRule type="containsText" dxfId="12" priority="6" operator="containsText" text="OK">
      <formula>NOT(ISERROR(SEARCH("OK",B111)))</formula>
    </cfRule>
  </conditionalFormatting>
  <conditionalFormatting sqref="B114:D120">
    <cfRule type="containsText" dxfId="11" priority="4" operator="containsText" text="LEGALI">
      <formula>NOT(ISERROR(SEARCH("LEGALI",B114)))</formula>
    </cfRule>
  </conditionalFormatting>
  <conditionalFormatting sqref="D96:D104">
    <cfRule type="containsText" dxfId="10" priority="12" operator="containsText" text="N.A.">
      <formula>NOT(ISERROR(SEARCH("N.A.",D96)))</formula>
    </cfRule>
    <cfRule type="containsText" dxfId="9" priority="13" operator="containsText" text="OK">
      <formula>NOT(ISERROR(SEARCH("OK",D96)))</formula>
    </cfRule>
  </conditionalFormatting>
  <conditionalFormatting sqref="D99:D104">
    <cfRule type="containsText" dxfId="8" priority="14" operator="containsText" text="LEGALI">
      <formula>NOT(ISERROR(SEARCH("LEGALI",D99)))</formula>
    </cfRule>
  </conditionalFormatting>
  <conditionalFormatting sqref="D105:D109">
    <cfRule type="containsText" dxfId="7" priority="8" operator="containsText" text="N.A.">
      <formula>NOT(ISERROR(SEARCH("N.A.",D105)))</formula>
    </cfRule>
    <cfRule type="containsText" dxfId="6" priority="9" operator="containsText" text="OK">
      <formula>NOT(ISERROR(SEARCH("OK",D105)))</formula>
    </cfRule>
    <cfRule type="containsText" dxfId="5" priority="10" operator="containsText" text="LEGALI">
      <formula>NOT(ISERROR(SEARCH("LEGALI",D105)))</formula>
    </cfRule>
  </conditionalFormatting>
  <conditionalFormatting sqref="I5:I18">
    <cfRule type="containsText" dxfId="4" priority="1" operator="containsText" text="LEGALI">
      <formula>NOT(ISERROR(SEARCH("LEGALI",I5)))</formula>
    </cfRule>
    <cfRule type="containsText" dxfId="3" priority="2" operator="containsText" text="N.A.">
      <formula>NOT(ISERROR(SEARCH("N.A.",I5)))</formula>
    </cfRule>
    <cfRule type="containsText" dxfId="2" priority="3" operator="containsText" text="OK">
      <formula>NOT(ISERROR(SEARCH("OK",I5)))</formula>
    </cfRule>
  </conditionalFormatting>
  <dataValidations count="1">
    <dataValidation type="list" allowBlank="1" showInputMessage="1" showErrorMessage="1" sqref="M56 M120 M62 M67:M71 F120 F95 E57:E71 C49:C51 M19:M53 F4:F71 E4:E55" xr:uid="{7F3D70DB-46EF-4DCA-92A8-54AEDA993DF4}">
      <formula1>#REF!</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003C-DAA7-4E1C-A761-347BE51C5791}">
  <dimension ref="B2:C13"/>
  <sheetViews>
    <sheetView workbookViewId="0">
      <selection activeCell="E20" sqref="E20"/>
    </sheetView>
  </sheetViews>
  <sheetFormatPr defaultRowHeight="14.4" x14ac:dyDescent="0.3"/>
  <cols>
    <col min="2" max="2" width="4" customWidth="1"/>
  </cols>
  <sheetData>
    <row r="2" spans="2:3" x14ac:dyDescent="0.3">
      <c r="B2" t="s">
        <v>357</v>
      </c>
    </row>
    <row r="3" spans="2:3" x14ac:dyDescent="0.3">
      <c r="C3" t="s">
        <v>358</v>
      </c>
    </row>
    <row r="4" spans="2:3" x14ac:dyDescent="0.3">
      <c r="C4" t="s">
        <v>359</v>
      </c>
    </row>
    <row r="6" spans="2:3" x14ac:dyDescent="0.3">
      <c r="B6" t="s">
        <v>360</v>
      </c>
    </row>
    <row r="7" spans="2:3" x14ac:dyDescent="0.3">
      <c r="C7" t="s">
        <v>361</v>
      </c>
    </row>
    <row r="8" spans="2:3" x14ac:dyDescent="0.3">
      <c r="C8" t="s">
        <v>362</v>
      </c>
    </row>
    <row r="9" spans="2:3" x14ac:dyDescent="0.3">
      <c r="C9" t="s">
        <v>363</v>
      </c>
    </row>
    <row r="10" spans="2:3" x14ac:dyDescent="0.3">
      <c r="C10" t="s">
        <v>364</v>
      </c>
    </row>
    <row r="11" spans="2:3" x14ac:dyDescent="0.3">
      <c r="C11" t="s">
        <v>365</v>
      </c>
    </row>
    <row r="12" spans="2:3" x14ac:dyDescent="0.3">
      <c r="C12" t="s">
        <v>366</v>
      </c>
    </row>
    <row r="13" spans="2:3" x14ac:dyDescent="0.3">
      <c r="C13" t="s">
        <v>367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CF8F-B6E0-4456-97E6-2892FBB0623A}">
  <sheetPr filterMode="1">
    <pageSetUpPr fitToPage="1"/>
  </sheetPr>
  <dimension ref="B1:AC112"/>
  <sheetViews>
    <sheetView view="pageBreakPreview" zoomScale="70" zoomScaleNormal="70" zoomScaleSheetLayoutView="70" workbookViewId="0">
      <pane xSplit="11" ySplit="2" topLeftCell="R36" activePane="bottomRight" state="frozen"/>
      <selection pane="topRight" activeCell="A3" sqref="A3"/>
      <selection pane="bottomLeft" activeCell="A3" sqref="A3"/>
      <selection pane="bottomRight" activeCell="X18" sqref="X18:X53"/>
    </sheetView>
  </sheetViews>
  <sheetFormatPr defaultColWidth="8.5546875" defaultRowHeight="15.6" x14ac:dyDescent="0.3"/>
  <cols>
    <col min="1" max="1" width="1.5546875" style="41" customWidth="1"/>
    <col min="2" max="2" width="12.44140625" style="42" customWidth="1"/>
    <col min="3" max="3" width="7.44140625" style="385" customWidth="1"/>
    <col min="4" max="4" width="68.44140625" style="446" customWidth="1"/>
    <col min="5" max="5" width="44.5546875" style="447" customWidth="1"/>
    <col min="6" max="6" width="20" style="14" hidden="1" customWidth="1"/>
    <col min="7" max="7" width="21.5546875" style="41" hidden="1" customWidth="1"/>
    <col min="8" max="8" width="25.5546875" style="40" hidden="1" customWidth="1"/>
    <col min="9" max="10" width="16" style="40" hidden="1" customWidth="1"/>
    <col min="11" max="11" width="4.5546875" style="40" hidden="1" customWidth="1"/>
    <col min="12" max="12" width="21" style="41" customWidth="1"/>
    <col min="13" max="13" width="17.5546875" style="6" hidden="1" customWidth="1"/>
    <col min="14" max="14" width="21.5546875" style="40" hidden="1" customWidth="1"/>
    <col min="15" max="15" width="21.5546875" style="40" customWidth="1"/>
    <col min="16" max="16" width="59.5546875" style="32" hidden="1" customWidth="1"/>
    <col min="17" max="17" width="18.5546875" style="451" hidden="1" customWidth="1"/>
    <col min="18" max="18" width="8.5546875" style="451" customWidth="1"/>
    <col min="19" max="19" width="73.5546875" style="452" customWidth="1"/>
    <col min="20" max="20" width="8.44140625" style="453" hidden="1" customWidth="1"/>
    <col min="21" max="21" width="13.44140625" style="454" customWidth="1"/>
    <col min="22" max="22" width="20.5546875" style="455" customWidth="1"/>
    <col min="23" max="23" width="19" style="456" customWidth="1"/>
    <col min="24" max="24" width="7.44140625" style="391" customWidth="1"/>
    <col min="25" max="25" width="1.44140625" style="457" customWidth="1"/>
    <col min="26" max="26" width="37.44140625" style="41" customWidth="1"/>
    <col min="27" max="27" width="31.44140625" style="41" customWidth="1"/>
    <col min="28" max="28" width="123.5546875" style="32" customWidth="1"/>
    <col min="29" max="16384" width="8.5546875" style="41"/>
  </cols>
  <sheetData>
    <row r="1" spans="2:28" s="46" customFormat="1" ht="32.85" customHeight="1" thickBot="1" x14ac:dyDescent="0.35">
      <c r="B1" s="622" t="s">
        <v>483</v>
      </c>
      <c r="C1" s="623"/>
      <c r="D1" s="623"/>
      <c r="E1" s="623"/>
      <c r="F1" s="623"/>
      <c r="G1" s="623"/>
      <c r="H1" s="623"/>
      <c r="I1" s="623"/>
      <c r="J1" s="623"/>
      <c r="K1" s="623"/>
      <c r="L1" s="623"/>
      <c r="M1" s="623"/>
      <c r="N1" s="623"/>
      <c r="O1" s="623"/>
      <c r="P1" s="624"/>
      <c r="Q1" s="625" t="s">
        <v>484</v>
      </c>
      <c r="R1" s="626"/>
      <c r="S1" s="627"/>
      <c r="T1" s="626"/>
      <c r="U1" s="626"/>
      <c r="V1" s="628" t="s">
        <v>485</v>
      </c>
      <c r="W1" s="628"/>
      <c r="X1" s="629"/>
      <c r="Y1" s="45"/>
    </row>
    <row r="2" spans="2:28" ht="37.35" customHeight="1" thickBot="1" x14ac:dyDescent="0.35">
      <c r="B2" s="47" t="s">
        <v>480</v>
      </c>
      <c r="C2" s="48" t="s">
        <v>486</v>
      </c>
      <c r="D2" s="49" t="s">
        <v>487</v>
      </c>
      <c r="E2" s="50" t="s">
        <v>488</v>
      </c>
      <c r="F2" s="51" t="s">
        <v>489</v>
      </c>
      <c r="G2" s="51" t="s">
        <v>490</v>
      </c>
      <c r="H2" s="51" t="s">
        <v>491</v>
      </c>
      <c r="I2" s="52" t="s">
        <v>492</v>
      </c>
      <c r="J2" s="52" t="s">
        <v>493</v>
      </c>
      <c r="K2" s="52" t="s">
        <v>494</v>
      </c>
      <c r="L2" s="50" t="s">
        <v>490</v>
      </c>
      <c r="M2" s="53" t="s">
        <v>495</v>
      </c>
      <c r="N2" s="54" t="s">
        <v>496</v>
      </c>
      <c r="O2" s="50" t="s">
        <v>497</v>
      </c>
      <c r="P2" s="55"/>
      <c r="Q2" s="56"/>
      <c r="R2" s="57" t="s">
        <v>498</v>
      </c>
      <c r="S2" s="58" t="s">
        <v>499</v>
      </c>
      <c r="T2" s="59"/>
      <c r="U2" s="60" t="s">
        <v>500</v>
      </c>
      <c r="V2" s="61" t="s">
        <v>490</v>
      </c>
      <c r="W2" s="62"/>
      <c r="X2" s="63" t="s">
        <v>501</v>
      </c>
      <c r="Y2" s="64"/>
      <c r="Z2" s="65" t="s">
        <v>502</v>
      </c>
      <c r="AA2" s="66" t="s">
        <v>503</v>
      </c>
      <c r="AB2" s="67" t="s">
        <v>504</v>
      </c>
    </row>
    <row r="3" spans="2:28" ht="30" hidden="1" customHeight="1" x14ac:dyDescent="0.3">
      <c r="B3" s="507" t="s">
        <v>505</v>
      </c>
      <c r="C3" s="68" t="s">
        <v>506</v>
      </c>
      <c r="D3" s="69" t="s">
        <v>507</v>
      </c>
      <c r="E3" s="70" t="s">
        <v>508</v>
      </c>
      <c r="F3" s="71">
        <v>7600000</v>
      </c>
      <c r="G3" s="71">
        <f>L3/2</f>
        <v>1750000</v>
      </c>
      <c r="H3" s="630">
        <f>SUM(G3:G17)</f>
        <v>222200000</v>
      </c>
      <c r="I3" s="633">
        <f>H3/H66</f>
        <v>0.42849482650994258</v>
      </c>
      <c r="J3" s="72" t="s">
        <v>202</v>
      </c>
      <c r="K3" s="73"/>
      <c r="L3" s="71">
        <v>3500000</v>
      </c>
      <c r="M3" s="74" t="s">
        <v>509</v>
      </c>
      <c r="N3" s="630">
        <f>SUM(L3:L17)</f>
        <v>444400000</v>
      </c>
      <c r="O3" s="630">
        <f>SUM(L3:L17)</f>
        <v>444400000</v>
      </c>
      <c r="P3" s="75" t="s">
        <v>510</v>
      </c>
      <c r="Q3" s="76"/>
      <c r="R3" s="77"/>
      <c r="S3" s="78"/>
      <c r="T3" s="78"/>
      <c r="U3" s="79"/>
      <c r="V3" s="80"/>
      <c r="W3" s="511">
        <f>SUM(V3:V17)</f>
        <v>243100394.91</v>
      </c>
      <c r="X3" s="513">
        <f>W3/O3</f>
        <v>0.54703059160666068</v>
      </c>
      <c r="Y3" s="81"/>
      <c r="Z3" s="82"/>
      <c r="AA3" s="83">
        <f>V3</f>
        <v>0</v>
      </c>
      <c r="AB3" s="84" t="s">
        <v>511</v>
      </c>
    </row>
    <row r="4" spans="2:28" ht="35.1" hidden="1" customHeight="1" x14ac:dyDescent="0.3">
      <c r="B4" s="591"/>
      <c r="C4" s="85" t="s">
        <v>512</v>
      </c>
      <c r="D4" s="86" t="s">
        <v>513</v>
      </c>
      <c r="E4" s="87" t="s">
        <v>514</v>
      </c>
      <c r="F4" s="88">
        <v>75000000</v>
      </c>
      <c r="G4" s="88">
        <f>L4/2</f>
        <v>37500000</v>
      </c>
      <c r="H4" s="631"/>
      <c r="I4" s="634"/>
      <c r="J4" s="89" t="s">
        <v>371</v>
      </c>
      <c r="K4" s="90">
        <f>G4</f>
        <v>37500000</v>
      </c>
      <c r="L4" s="88">
        <v>75000000</v>
      </c>
      <c r="M4" s="91" t="s">
        <v>515</v>
      </c>
      <c r="N4" s="631"/>
      <c r="O4" s="631"/>
      <c r="P4" s="92" t="s">
        <v>516</v>
      </c>
      <c r="Q4" s="93"/>
      <c r="R4" s="94" t="s">
        <v>517</v>
      </c>
      <c r="S4" s="95" t="s">
        <v>518</v>
      </c>
      <c r="T4" s="96"/>
      <c r="U4" s="97">
        <v>45204</v>
      </c>
      <c r="V4" s="98">
        <v>30049968.870000001</v>
      </c>
      <c r="W4" s="529"/>
      <c r="X4" s="586"/>
      <c r="Y4" s="81"/>
      <c r="Z4" s="99" t="s">
        <v>519</v>
      </c>
      <c r="AA4" s="83">
        <f t="shared" ref="AA4:AA66" si="0">V4</f>
        <v>30049968.870000001</v>
      </c>
      <c r="AB4" s="100" t="s">
        <v>520</v>
      </c>
    </row>
    <row r="5" spans="2:28" ht="37.35" hidden="1" customHeight="1" x14ac:dyDescent="0.3">
      <c r="B5" s="591"/>
      <c r="C5" s="85" t="s">
        <v>521</v>
      </c>
      <c r="D5" s="86" t="s">
        <v>522</v>
      </c>
      <c r="E5" s="87" t="s">
        <v>523</v>
      </c>
      <c r="F5" s="88">
        <f>8200000+18500000</f>
        <v>26700000</v>
      </c>
      <c r="G5" s="88">
        <f t="shared" ref="G5:G62" si="1">L5/2</f>
        <v>13350000</v>
      </c>
      <c r="H5" s="631"/>
      <c r="I5" s="634"/>
      <c r="J5" s="89" t="s">
        <v>202</v>
      </c>
      <c r="K5" s="90"/>
      <c r="L5" s="101">
        <f>F5</f>
        <v>26700000</v>
      </c>
      <c r="M5" s="91" t="s">
        <v>524</v>
      </c>
      <c r="N5" s="631"/>
      <c r="O5" s="631"/>
      <c r="P5" s="102" t="s">
        <v>525</v>
      </c>
      <c r="Q5" s="103" t="s">
        <v>526</v>
      </c>
      <c r="R5" s="94" t="s">
        <v>517</v>
      </c>
      <c r="S5" s="104" t="s">
        <v>527</v>
      </c>
      <c r="T5" s="105"/>
      <c r="U5" s="97">
        <v>45181</v>
      </c>
      <c r="V5" s="98">
        <v>9098080</v>
      </c>
      <c r="W5" s="529"/>
      <c r="X5" s="586"/>
      <c r="Y5" s="81"/>
      <c r="Z5" s="99" t="s">
        <v>519</v>
      </c>
      <c r="AA5" s="83">
        <f t="shared" si="0"/>
        <v>9098080</v>
      </c>
      <c r="AB5" s="106" t="s">
        <v>528</v>
      </c>
    </row>
    <row r="6" spans="2:28" ht="29.85" hidden="1" customHeight="1" x14ac:dyDescent="0.3">
      <c r="B6" s="591"/>
      <c r="C6" s="615" t="s">
        <v>529</v>
      </c>
      <c r="D6" s="636" t="s">
        <v>530</v>
      </c>
      <c r="E6" s="546" t="s">
        <v>531</v>
      </c>
      <c r="F6" s="611">
        <v>40000000</v>
      </c>
      <c r="G6" s="611">
        <f>L6/2</f>
        <v>20000000</v>
      </c>
      <c r="H6" s="631"/>
      <c r="I6" s="634"/>
      <c r="J6" s="607" t="s">
        <v>202</v>
      </c>
      <c r="K6" s="620"/>
      <c r="L6" s="611">
        <v>40000000</v>
      </c>
      <c r="M6" s="597" t="s">
        <v>532</v>
      </c>
      <c r="N6" s="631"/>
      <c r="O6" s="631"/>
      <c r="P6" s="102"/>
      <c r="Q6" s="103"/>
      <c r="R6" s="107" t="s">
        <v>517</v>
      </c>
      <c r="S6" s="108" t="s">
        <v>533</v>
      </c>
      <c r="T6" s="109"/>
      <c r="U6" s="110" t="s">
        <v>534</v>
      </c>
      <c r="V6" s="111" t="s">
        <v>535</v>
      </c>
      <c r="W6" s="529"/>
      <c r="X6" s="586"/>
      <c r="Y6" s="81"/>
      <c r="Z6" s="99" t="s">
        <v>536</v>
      </c>
      <c r="AA6" s="83"/>
      <c r="AB6" s="106"/>
    </row>
    <row r="7" spans="2:28" ht="29.85" hidden="1" customHeight="1" x14ac:dyDescent="0.3">
      <c r="B7" s="591"/>
      <c r="C7" s="616"/>
      <c r="D7" s="637"/>
      <c r="E7" s="548"/>
      <c r="F7" s="612"/>
      <c r="G7" s="612"/>
      <c r="H7" s="631"/>
      <c r="I7" s="634"/>
      <c r="J7" s="608"/>
      <c r="K7" s="621"/>
      <c r="L7" s="612"/>
      <c r="M7" s="598"/>
      <c r="N7" s="631"/>
      <c r="O7" s="631"/>
      <c r="P7" s="112" t="s">
        <v>537</v>
      </c>
      <c r="Q7" s="113"/>
      <c r="R7" s="114" t="s">
        <v>517</v>
      </c>
      <c r="S7" s="115" t="s">
        <v>538</v>
      </c>
      <c r="T7" s="116"/>
      <c r="U7" s="117" t="s">
        <v>534</v>
      </c>
      <c r="V7" s="118">
        <v>2000000</v>
      </c>
      <c r="W7" s="529"/>
      <c r="X7" s="586"/>
      <c r="Y7" s="81"/>
      <c r="Z7" s="99" t="s">
        <v>536</v>
      </c>
      <c r="AA7" s="83">
        <f t="shared" si="0"/>
        <v>2000000</v>
      </c>
      <c r="AB7" s="119" t="s">
        <v>539</v>
      </c>
    </row>
    <row r="8" spans="2:28" ht="30" hidden="1" customHeight="1" x14ac:dyDescent="0.3">
      <c r="B8" s="591"/>
      <c r="C8" s="575" t="s">
        <v>540</v>
      </c>
      <c r="D8" s="554" t="s">
        <v>541</v>
      </c>
      <c r="E8" s="120" t="s">
        <v>542</v>
      </c>
      <c r="F8" s="611">
        <v>40000000</v>
      </c>
      <c r="G8" s="611">
        <f t="shared" si="1"/>
        <v>20000000</v>
      </c>
      <c r="H8" s="631"/>
      <c r="I8" s="634"/>
      <c r="J8" s="607" t="s">
        <v>202</v>
      </c>
      <c r="K8" s="620"/>
      <c r="L8" s="635">
        <v>40000000</v>
      </c>
      <c r="M8" s="617" t="s">
        <v>532</v>
      </c>
      <c r="N8" s="631"/>
      <c r="O8" s="631"/>
      <c r="P8" s="618" t="s">
        <v>543</v>
      </c>
      <c r="Q8" s="93" t="s">
        <v>544</v>
      </c>
      <c r="R8" s="107" t="s">
        <v>13</v>
      </c>
      <c r="S8" s="121" t="s">
        <v>545</v>
      </c>
      <c r="T8" s="122" t="s">
        <v>371</v>
      </c>
      <c r="U8" s="123">
        <v>45092</v>
      </c>
      <c r="V8" s="124">
        <v>32000000</v>
      </c>
      <c r="W8" s="529"/>
      <c r="X8" s="586"/>
      <c r="Y8" s="81"/>
      <c r="Z8" s="99" t="s">
        <v>546</v>
      </c>
      <c r="AA8" s="83">
        <f t="shared" si="0"/>
        <v>32000000</v>
      </c>
      <c r="AB8" s="619" t="s">
        <v>547</v>
      </c>
    </row>
    <row r="9" spans="2:28" ht="30" hidden="1" customHeight="1" x14ac:dyDescent="0.3">
      <c r="B9" s="591"/>
      <c r="C9" s="575"/>
      <c r="D9" s="554"/>
      <c r="E9" s="125" t="s">
        <v>548</v>
      </c>
      <c r="F9" s="612"/>
      <c r="G9" s="612"/>
      <c r="H9" s="631"/>
      <c r="I9" s="634"/>
      <c r="J9" s="608"/>
      <c r="K9" s="621"/>
      <c r="L9" s="635"/>
      <c r="M9" s="617"/>
      <c r="N9" s="631"/>
      <c r="O9" s="631"/>
      <c r="P9" s="618"/>
      <c r="Q9" s="93" t="s">
        <v>548</v>
      </c>
      <c r="R9" s="114" t="s">
        <v>517</v>
      </c>
      <c r="S9" s="126" t="s">
        <v>549</v>
      </c>
      <c r="T9" s="127" t="s">
        <v>371</v>
      </c>
      <c r="U9" s="117" t="s">
        <v>534</v>
      </c>
      <c r="V9" s="128">
        <v>750000</v>
      </c>
      <c r="W9" s="529"/>
      <c r="X9" s="586"/>
      <c r="Y9" s="81"/>
      <c r="Z9" s="99" t="s">
        <v>536</v>
      </c>
      <c r="AA9" s="83">
        <f t="shared" si="0"/>
        <v>750000</v>
      </c>
      <c r="AB9" s="619"/>
    </row>
    <row r="10" spans="2:28" ht="35.85" hidden="1" customHeight="1" x14ac:dyDescent="0.3">
      <c r="B10" s="591"/>
      <c r="C10" s="85" t="s">
        <v>550</v>
      </c>
      <c r="D10" s="129" t="s">
        <v>551</v>
      </c>
      <c r="E10" s="87" t="s">
        <v>552</v>
      </c>
      <c r="F10" s="88"/>
      <c r="G10" s="88">
        <v>40000000</v>
      </c>
      <c r="H10" s="631"/>
      <c r="I10" s="634"/>
      <c r="J10" s="89" t="s">
        <v>202</v>
      </c>
      <c r="K10" s="130"/>
      <c r="L10" s="101">
        <v>80000000</v>
      </c>
      <c r="M10" s="131" t="s">
        <v>532</v>
      </c>
      <c r="N10" s="631"/>
      <c r="O10" s="631"/>
      <c r="P10" s="132" t="s">
        <v>553</v>
      </c>
      <c r="Q10" s="93" t="s">
        <v>544</v>
      </c>
      <c r="R10" s="94" t="s">
        <v>13</v>
      </c>
      <c r="S10" s="104" t="s">
        <v>554</v>
      </c>
      <c r="T10" s="133"/>
      <c r="U10" s="134">
        <v>45092</v>
      </c>
      <c r="V10" s="98">
        <v>35000000</v>
      </c>
      <c r="W10" s="529"/>
      <c r="X10" s="586"/>
      <c r="Y10" s="81"/>
      <c r="Z10" s="99" t="s">
        <v>546</v>
      </c>
      <c r="AA10" s="83">
        <f t="shared" si="0"/>
        <v>35000000</v>
      </c>
      <c r="AB10" s="106" t="s">
        <v>555</v>
      </c>
    </row>
    <row r="11" spans="2:28" ht="40.35" hidden="1" customHeight="1" x14ac:dyDescent="0.3">
      <c r="B11" s="591"/>
      <c r="C11" s="85" t="s">
        <v>556</v>
      </c>
      <c r="D11" s="129" t="s">
        <v>557</v>
      </c>
      <c r="E11" s="87" t="s">
        <v>508</v>
      </c>
      <c r="F11" s="88">
        <v>6000000</v>
      </c>
      <c r="G11" s="88">
        <f t="shared" si="1"/>
        <v>3000000</v>
      </c>
      <c r="H11" s="631"/>
      <c r="I11" s="634"/>
      <c r="J11" s="89" t="s">
        <v>371</v>
      </c>
      <c r="K11" s="90">
        <f>G11</f>
        <v>3000000</v>
      </c>
      <c r="L11" s="88">
        <v>6000000</v>
      </c>
      <c r="M11" s="91" t="s">
        <v>515</v>
      </c>
      <c r="N11" s="631"/>
      <c r="O11" s="631"/>
      <c r="P11" s="135" t="s">
        <v>558</v>
      </c>
      <c r="Q11" s="136" t="s">
        <v>559</v>
      </c>
      <c r="R11" s="94" t="s">
        <v>517</v>
      </c>
      <c r="S11" s="104" t="s">
        <v>560</v>
      </c>
      <c r="T11" s="137"/>
      <c r="U11" s="97">
        <v>45181</v>
      </c>
      <c r="V11" s="98">
        <v>2659330</v>
      </c>
      <c r="W11" s="529"/>
      <c r="X11" s="586"/>
      <c r="Y11" s="81"/>
      <c r="Z11" s="99" t="s">
        <v>519</v>
      </c>
      <c r="AA11" s="83">
        <f t="shared" si="0"/>
        <v>2659330</v>
      </c>
      <c r="AB11" s="138" t="s">
        <v>561</v>
      </c>
    </row>
    <row r="12" spans="2:28" ht="30" hidden="1" customHeight="1" x14ac:dyDescent="0.3">
      <c r="B12" s="591"/>
      <c r="C12" s="615" t="s">
        <v>562</v>
      </c>
      <c r="D12" s="535" t="s">
        <v>563</v>
      </c>
      <c r="E12" s="546" t="s">
        <v>508</v>
      </c>
      <c r="F12" s="611">
        <v>120000000</v>
      </c>
      <c r="G12" s="611">
        <f t="shared" si="1"/>
        <v>50000000</v>
      </c>
      <c r="H12" s="631"/>
      <c r="I12" s="634"/>
      <c r="J12" s="607" t="s">
        <v>202</v>
      </c>
      <c r="K12" s="620"/>
      <c r="L12" s="543">
        <v>100000000</v>
      </c>
      <c r="M12" s="597" t="s">
        <v>564</v>
      </c>
      <c r="N12" s="631"/>
      <c r="O12" s="631"/>
      <c r="P12" s="599" t="s">
        <v>565</v>
      </c>
      <c r="Q12" s="601" t="s">
        <v>508</v>
      </c>
      <c r="R12" s="139" t="s">
        <v>13</v>
      </c>
      <c r="S12" s="140" t="s">
        <v>566</v>
      </c>
      <c r="T12" s="141" t="s">
        <v>371</v>
      </c>
      <c r="U12" s="142">
        <v>44776</v>
      </c>
      <c r="V12" s="124">
        <v>43496527.039999999</v>
      </c>
      <c r="W12" s="529"/>
      <c r="X12" s="586"/>
      <c r="Y12" s="81"/>
      <c r="Z12" s="99" t="s">
        <v>546</v>
      </c>
      <c r="AA12" s="83">
        <f t="shared" si="0"/>
        <v>43496527.039999999</v>
      </c>
      <c r="AB12" s="613" t="s">
        <v>567</v>
      </c>
    </row>
    <row r="13" spans="2:28" ht="30" hidden="1" customHeight="1" x14ac:dyDescent="0.3">
      <c r="B13" s="591"/>
      <c r="C13" s="616"/>
      <c r="D13" s="537"/>
      <c r="E13" s="548"/>
      <c r="F13" s="612"/>
      <c r="G13" s="612"/>
      <c r="H13" s="631"/>
      <c r="I13" s="634"/>
      <c r="J13" s="608"/>
      <c r="K13" s="621"/>
      <c r="L13" s="545"/>
      <c r="M13" s="598"/>
      <c r="N13" s="631"/>
      <c r="O13" s="631"/>
      <c r="P13" s="600"/>
      <c r="Q13" s="602"/>
      <c r="R13" s="143" t="s">
        <v>13</v>
      </c>
      <c r="S13" s="144" t="s">
        <v>568</v>
      </c>
      <c r="T13" s="145"/>
      <c r="U13" s="146">
        <v>45232</v>
      </c>
      <c r="V13" s="128">
        <v>15568000</v>
      </c>
      <c r="W13" s="529"/>
      <c r="X13" s="586"/>
      <c r="Y13" s="81"/>
      <c r="Z13" s="99" t="s">
        <v>546</v>
      </c>
      <c r="AA13" s="83">
        <f t="shared" si="0"/>
        <v>15568000</v>
      </c>
      <c r="AB13" s="614"/>
    </row>
    <row r="14" spans="2:28" ht="46.35" hidden="1" customHeight="1" x14ac:dyDescent="0.3">
      <c r="B14" s="591"/>
      <c r="C14" s="85" t="s">
        <v>569</v>
      </c>
      <c r="D14" s="129" t="s">
        <v>570</v>
      </c>
      <c r="E14" s="87" t="s">
        <v>508</v>
      </c>
      <c r="F14" s="88">
        <v>77000000</v>
      </c>
      <c r="G14" s="88">
        <f t="shared" si="1"/>
        <v>34000000</v>
      </c>
      <c r="H14" s="631"/>
      <c r="I14" s="634"/>
      <c r="J14" s="89" t="s">
        <v>202</v>
      </c>
      <c r="K14" s="130"/>
      <c r="L14" s="101">
        <v>68000000</v>
      </c>
      <c r="M14" s="91" t="s">
        <v>564</v>
      </c>
      <c r="N14" s="631"/>
      <c r="O14" s="631"/>
      <c r="P14" s="102" t="s">
        <v>571</v>
      </c>
      <c r="Q14" s="113" t="s">
        <v>508</v>
      </c>
      <c r="R14" s="147" t="s">
        <v>517</v>
      </c>
      <c r="S14" s="95" t="s">
        <v>189</v>
      </c>
      <c r="T14" s="148"/>
      <c r="U14" s="149">
        <v>45219</v>
      </c>
      <c r="V14" s="150">
        <v>68000000</v>
      </c>
      <c r="W14" s="529"/>
      <c r="X14" s="586"/>
      <c r="Y14" s="81"/>
      <c r="Z14" s="99" t="s">
        <v>519</v>
      </c>
      <c r="AA14" s="83">
        <f t="shared" si="0"/>
        <v>68000000</v>
      </c>
      <c r="AB14" s="106" t="s">
        <v>572</v>
      </c>
    </row>
    <row r="15" spans="2:28" ht="30" hidden="1" customHeight="1" x14ac:dyDescent="0.3">
      <c r="B15" s="591"/>
      <c r="C15" s="615" t="s">
        <v>573</v>
      </c>
      <c r="D15" s="535" t="s">
        <v>574</v>
      </c>
      <c r="E15" s="546" t="s">
        <v>575</v>
      </c>
      <c r="F15" s="611">
        <v>4500000</v>
      </c>
      <c r="G15" s="611">
        <f t="shared" si="1"/>
        <v>2240000</v>
      </c>
      <c r="H15" s="631"/>
      <c r="I15" s="634"/>
      <c r="J15" s="607" t="s">
        <v>202</v>
      </c>
      <c r="K15" s="609"/>
      <c r="L15" s="611">
        <v>4480000</v>
      </c>
      <c r="M15" s="91" t="s">
        <v>576</v>
      </c>
      <c r="N15" s="631"/>
      <c r="O15" s="631"/>
      <c r="P15" s="549" t="s">
        <v>577</v>
      </c>
      <c r="Q15" s="113" t="s">
        <v>578</v>
      </c>
      <c r="R15" s="139" t="s">
        <v>517</v>
      </c>
      <c r="S15" s="108" t="s">
        <v>579</v>
      </c>
      <c r="T15" s="151" t="s">
        <v>371</v>
      </c>
      <c r="U15" s="142">
        <v>45257</v>
      </c>
      <c r="V15" s="152">
        <v>3963389</v>
      </c>
      <c r="W15" s="529"/>
      <c r="X15" s="586"/>
      <c r="Y15" s="81"/>
      <c r="Z15" s="99" t="s">
        <v>519</v>
      </c>
      <c r="AA15" s="83">
        <f t="shared" si="0"/>
        <v>3963389</v>
      </c>
      <c r="AB15" s="530" t="s">
        <v>580</v>
      </c>
    </row>
    <row r="16" spans="2:28" ht="30" hidden="1" customHeight="1" x14ac:dyDescent="0.3">
      <c r="B16" s="591"/>
      <c r="C16" s="616"/>
      <c r="D16" s="537"/>
      <c r="E16" s="548"/>
      <c r="F16" s="612"/>
      <c r="G16" s="612"/>
      <c r="H16" s="631"/>
      <c r="I16" s="634"/>
      <c r="J16" s="608"/>
      <c r="K16" s="610"/>
      <c r="L16" s="612"/>
      <c r="M16" s="153"/>
      <c r="N16" s="631"/>
      <c r="O16" s="631"/>
      <c r="P16" s="551"/>
      <c r="Q16" s="113" t="s">
        <v>581</v>
      </c>
      <c r="R16" s="154" t="s">
        <v>517</v>
      </c>
      <c r="S16" s="155" t="s">
        <v>560</v>
      </c>
      <c r="T16" s="156"/>
      <c r="U16" s="157">
        <v>45181</v>
      </c>
      <c r="V16" s="158">
        <v>515100</v>
      </c>
      <c r="W16" s="529"/>
      <c r="X16" s="586"/>
      <c r="Y16" s="81"/>
      <c r="Z16" s="99" t="s">
        <v>519</v>
      </c>
      <c r="AA16" s="83">
        <f t="shared" si="0"/>
        <v>515100</v>
      </c>
      <c r="AB16" s="531"/>
    </row>
    <row r="17" spans="2:29" ht="30" hidden="1" customHeight="1" thickBot="1" x14ac:dyDescent="0.35">
      <c r="B17" s="592"/>
      <c r="C17" s="159" t="s">
        <v>582</v>
      </c>
      <c r="D17" s="160" t="s">
        <v>583</v>
      </c>
      <c r="E17" s="161" t="s">
        <v>584</v>
      </c>
      <c r="F17" s="162">
        <v>700000</v>
      </c>
      <c r="G17" s="162">
        <f t="shared" si="1"/>
        <v>360000</v>
      </c>
      <c r="H17" s="632"/>
      <c r="I17" s="609"/>
      <c r="J17" s="163" t="s">
        <v>371</v>
      </c>
      <c r="K17" s="164">
        <f>G17</f>
        <v>360000</v>
      </c>
      <c r="L17" s="162">
        <v>720000</v>
      </c>
      <c r="M17" s="165" t="s">
        <v>515</v>
      </c>
      <c r="N17" s="632"/>
      <c r="O17" s="632"/>
      <c r="P17" s="166" t="s">
        <v>585</v>
      </c>
      <c r="Q17" s="167"/>
      <c r="R17" s="168"/>
      <c r="S17" s="169"/>
      <c r="T17" s="169"/>
      <c r="U17" s="170"/>
      <c r="V17" s="171"/>
      <c r="W17" s="512"/>
      <c r="X17" s="514"/>
      <c r="Y17" s="81"/>
      <c r="Z17" s="172"/>
      <c r="AA17" s="83">
        <f t="shared" si="0"/>
        <v>0</v>
      </c>
      <c r="AB17" s="173" t="s">
        <v>586</v>
      </c>
      <c r="AC17" s="14"/>
    </row>
    <row r="18" spans="2:29" ht="26.1" hidden="1" customHeight="1" x14ac:dyDescent="0.3">
      <c r="B18" s="507" t="s">
        <v>587</v>
      </c>
      <c r="C18" s="593" t="s">
        <v>588</v>
      </c>
      <c r="D18" s="594" t="s">
        <v>589</v>
      </c>
      <c r="E18" s="595" t="s">
        <v>542</v>
      </c>
      <c r="F18" s="596"/>
      <c r="G18" s="516">
        <f t="shared" si="1"/>
        <v>23750000</v>
      </c>
      <c r="H18" s="520">
        <f>SUM(G18:G53)</f>
        <v>199626011.03999999</v>
      </c>
      <c r="I18" s="523">
        <f>H18/H66</f>
        <v>0.38496270462401744</v>
      </c>
      <c r="J18" s="590" t="s">
        <v>202</v>
      </c>
      <c r="K18" s="603"/>
      <c r="L18" s="516">
        <f>15000000+15000000+5000000+10500000+2000000</f>
        <v>47500000</v>
      </c>
      <c r="M18" s="579" t="s">
        <v>590</v>
      </c>
      <c r="N18" s="520">
        <f>SUM(L18:L53)</f>
        <v>399252022.07999998</v>
      </c>
      <c r="O18" s="520">
        <f>SUM(L18:L53)</f>
        <v>399252022.07999998</v>
      </c>
      <c r="P18" s="581" t="s">
        <v>591</v>
      </c>
      <c r="Q18" s="174" t="s">
        <v>592</v>
      </c>
      <c r="R18" s="175" t="s">
        <v>517</v>
      </c>
      <c r="S18" s="176" t="s">
        <v>154</v>
      </c>
      <c r="T18" s="177" t="s">
        <v>371</v>
      </c>
      <c r="U18" s="178">
        <v>44972</v>
      </c>
      <c r="V18" s="179">
        <v>4703456.78</v>
      </c>
      <c r="W18" s="583">
        <f>SUM(V18:V53)</f>
        <v>306632533.48000002</v>
      </c>
      <c r="X18" s="513">
        <f>W18/O18</f>
        <v>0.76801748400051595</v>
      </c>
      <c r="Y18" s="81"/>
      <c r="Z18" s="99" t="s">
        <v>519</v>
      </c>
      <c r="AA18" s="83">
        <f t="shared" si="0"/>
        <v>4703456.78</v>
      </c>
      <c r="AB18" s="574" t="s">
        <v>593</v>
      </c>
    </row>
    <row r="19" spans="2:29" ht="23.1" hidden="1" customHeight="1" x14ac:dyDescent="0.3">
      <c r="B19" s="591"/>
      <c r="C19" s="575"/>
      <c r="D19" s="554"/>
      <c r="E19" s="539"/>
      <c r="F19" s="556"/>
      <c r="G19" s="555"/>
      <c r="H19" s="521"/>
      <c r="I19" s="524"/>
      <c r="J19" s="573"/>
      <c r="K19" s="604"/>
      <c r="L19" s="555"/>
      <c r="M19" s="557"/>
      <c r="N19" s="521"/>
      <c r="O19" s="521"/>
      <c r="P19" s="582"/>
      <c r="Q19" s="180" t="s">
        <v>592</v>
      </c>
      <c r="R19" s="181" t="s">
        <v>517</v>
      </c>
      <c r="S19" s="182" t="s">
        <v>482</v>
      </c>
      <c r="T19" s="183" t="s">
        <v>371</v>
      </c>
      <c r="U19" s="184">
        <v>45086</v>
      </c>
      <c r="V19" s="185">
        <v>4000000</v>
      </c>
      <c r="W19" s="584"/>
      <c r="X19" s="586"/>
      <c r="Y19" s="81"/>
      <c r="Z19" s="99" t="s">
        <v>519</v>
      </c>
      <c r="AA19" s="83">
        <f t="shared" si="0"/>
        <v>4000000</v>
      </c>
      <c r="AB19" s="572"/>
    </row>
    <row r="20" spans="2:29" ht="29.1" hidden="1" customHeight="1" x14ac:dyDescent="0.3">
      <c r="B20" s="591"/>
      <c r="C20" s="575"/>
      <c r="D20" s="554"/>
      <c r="E20" s="539"/>
      <c r="F20" s="556"/>
      <c r="G20" s="555"/>
      <c r="H20" s="521"/>
      <c r="I20" s="524"/>
      <c r="J20" s="573"/>
      <c r="K20" s="604"/>
      <c r="L20" s="555"/>
      <c r="M20" s="557"/>
      <c r="N20" s="521"/>
      <c r="O20" s="521"/>
      <c r="P20" s="582"/>
      <c r="Q20" s="180" t="s">
        <v>592</v>
      </c>
      <c r="R20" s="181" t="s">
        <v>594</v>
      </c>
      <c r="S20" s="182" t="s">
        <v>595</v>
      </c>
      <c r="T20" s="183" t="s">
        <v>371</v>
      </c>
      <c r="U20" s="186">
        <v>45092</v>
      </c>
      <c r="V20" s="185">
        <v>20000000</v>
      </c>
      <c r="W20" s="584"/>
      <c r="X20" s="586"/>
      <c r="Y20" s="81"/>
      <c r="Z20" s="99" t="s">
        <v>546</v>
      </c>
      <c r="AA20" s="83">
        <f t="shared" si="0"/>
        <v>20000000</v>
      </c>
      <c r="AB20" s="572"/>
    </row>
    <row r="21" spans="2:29" ht="29.1" hidden="1" customHeight="1" x14ac:dyDescent="0.3">
      <c r="B21" s="591"/>
      <c r="C21" s="575"/>
      <c r="D21" s="554"/>
      <c r="E21" s="539"/>
      <c r="F21" s="556"/>
      <c r="G21" s="555"/>
      <c r="H21" s="521"/>
      <c r="I21" s="524"/>
      <c r="J21" s="573"/>
      <c r="K21" s="604"/>
      <c r="L21" s="555"/>
      <c r="M21" s="557"/>
      <c r="N21" s="521"/>
      <c r="O21" s="521"/>
      <c r="P21" s="582"/>
      <c r="Q21" s="180" t="s">
        <v>592</v>
      </c>
      <c r="R21" s="181" t="s">
        <v>13</v>
      </c>
      <c r="S21" s="187" t="s">
        <v>596</v>
      </c>
      <c r="T21" s="183" t="s">
        <v>371</v>
      </c>
      <c r="U21" s="186">
        <v>45092</v>
      </c>
      <c r="V21" s="188">
        <v>900000</v>
      </c>
      <c r="W21" s="584"/>
      <c r="X21" s="586"/>
      <c r="Y21" s="81"/>
      <c r="Z21" s="99" t="s">
        <v>546</v>
      </c>
      <c r="AA21" s="83">
        <f t="shared" si="0"/>
        <v>900000</v>
      </c>
      <c r="AB21" s="572"/>
    </row>
    <row r="22" spans="2:29" ht="36.6" hidden="1" customHeight="1" x14ac:dyDescent="0.3">
      <c r="B22" s="591"/>
      <c r="C22" s="575"/>
      <c r="D22" s="554"/>
      <c r="E22" s="539"/>
      <c r="F22" s="556"/>
      <c r="G22" s="555"/>
      <c r="H22" s="521"/>
      <c r="I22" s="524"/>
      <c r="J22" s="573"/>
      <c r="K22" s="604"/>
      <c r="L22" s="555"/>
      <c r="M22" s="557"/>
      <c r="N22" s="521"/>
      <c r="O22" s="521"/>
      <c r="P22" s="582"/>
      <c r="Q22" s="180" t="s">
        <v>592</v>
      </c>
      <c r="R22" s="181" t="s">
        <v>13</v>
      </c>
      <c r="S22" s="187" t="s">
        <v>597</v>
      </c>
      <c r="T22" s="183" t="s">
        <v>202</v>
      </c>
      <c r="U22" s="184">
        <v>45037</v>
      </c>
      <c r="V22" s="185">
        <v>8986182.2400000002</v>
      </c>
      <c r="W22" s="584"/>
      <c r="X22" s="586"/>
      <c r="Y22" s="81"/>
      <c r="Z22" s="99" t="s">
        <v>546</v>
      </c>
      <c r="AA22" s="83">
        <f t="shared" si="0"/>
        <v>8986182.2400000002</v>
      </c>
      <c r="AB22" s="572"/>
    </row>
    <row r="23" spans="2:29" ht="29.1" hidden="1" customHeight="1" x14ac:dyDescent="0.3">
      <c r="B23" s="591"/>
      <c r="C23" s="575"/>
      <c r="D23" s="554"/>
      <c r="E23" s="539"/>
      <c r="F23" s="556"/>
      <c r="G23" s="555"/>
      <c r="H23" s="521"/>
      <c r="I23" s="524"/>
      <c r="J23" s="573"/>
      <c r="K23" s="604"/>
      <c r="L23" s="555"/>
      <c r="M23" s="557"/>
      <c r="N23" s="521"/>
      <c r="O23" s="521"/>
      <c r="P23" s="582"/>
      <c r="Q23" s="180" t="s">
        <v>592</v>
      </c>
      <c r="R23" s="181" t="s">
        <v>13</v>
      </c>
      <c r="S23" s="182" t="s">
        <v>598</v>
      </c>
      <c r="T23" s="189"/>
      <c r="U23" s="184">
        <v>45142</v>
      </c>
      <c r="V23" s="185">
        <v>10000000</v>
      </c>
      <c r="W23" s="584"/>
      <c r="X23" s="586"/>
      <c r="Y23" s="81"/>
      <c r="Z23" s="99" t="s">
        <v>546</v>
      </c>
      <c r="AA23" s="83">
        <f t="shared" si="0"/>
        <v>10000000</v>
      </c>
      <c r="AB23" s="572"/>
    </row>
    <row r="24" spans="2:29" ht="25.35" hidden="1" customHeight="1" x14ac:dyDescent="0.3">
      <c r="B24" s="591"/>
      <c r="C24" s="575"/>
      <c r="D24" s="554"/>
      <c r="E24" s="125" t="s">
        <v>599</v>
      </c>
      <c r="F24" s="556"/>
      <c r="G24" s="555"/>
      <c r="H24" s="521"/>
      <c r="I24" s="524"/>
      <c r="J24" s="573"/>
      <c r="K24" s="604"/>
      <c r="L24" s="555"/>
      <c r="M24" s="557"/>
      <c r="N24" s="521"/>
      <c r="O24" s="521"/>
      <c r="P24" s="582"/>
      <c r="Q24" s="180" t="s">
        <v>600</v>
      </c>
      <c r="R24" s="190" t="s">
        <v>601</v>
      </c>
      <c r="S24" s="191" t="s">
        <v>602</v>
      </c>
      <c r="T24" s="191"/>
      <c r="U24" s="184">
        <v>45369</v>
      </c>
      <c r="V24" s="185">
        <v>38480630.039999999</v>
      </c>
      <c r="W24" s="584"/>
      <c r="X24" s="586"/>
      <c r="Y24" s="81"/>
      <c r="Z24" s="99" t="s">
        <v>519</v>
      </c>
      <c r="AA24" s="83">
        <f t="shared" si="0"/>
        <v>38480630.039999999</v>
      </c>
      <c r="AB24" s="572"/>
    </row>
    <row r="25" spans="2:29" ht="29.85" hidden="1" customHeight="1" x14ac:dyDescent="0.3">
      <c r="B25" s="591"/>
      <c r="C25" s="575" t="s">
        <v>603</v>
      </c>
      <c r="D25" s="576" t="s">
        <v>604</v>
      </c>
      <c r="E25" s="538" t="s">
        <v>605</v>
      </c>
      <c r="F25" s="540"/>
      <c r="G25" s="543">
        <f>L25/2</f>
        <v>21657051.039999999</v>
      </c>
      <c r="H25" s="521"/>
      <c r="I25" s="524"/>
      <c r="J25" s="564" t="s">
        <v>371</v>
      </c>
      <c r="K25" s="577">
        <f>G25</f>
        <v>21657051.039999999</v>
      </c>
      <c r="L25" s="556">
        <f>36000000+312215.28+7200000+1500000-(849056.6*2)</f>
        <v>43314102.079999998</v>
      </c>
      <c r="M25" s="557" t="s">
        <v>606</v>
      </c>
      <c r="N25" s="521"/>
      <c r="O25" s="521"/>
      <c r="P25" s="582" t="s">
        <v>607</v>
      </c>
      <c r="Q25" s="192" t="s">
        <v>608</v>
      </c>
      <c r="R25" s="193" t="s">
        <v>517</v>
      </c>
      <c r="S25" s="194" t="s">
        <v>609</v>
      </c>
      <c r="T25" s="195" t="s">
        <v>371</v>
      </c>
      <c r="U25" s="196">
        <v>44917</v>
      </c>
      <c r="V25" s="197">
        <v>2576640</v>
      </c>
      <c r="W25" s="584"/>
      <c r="X25" s="586"/>
      <c r="Y25" s="81"/>
      <c r="Z25" s="99" t="s">
        <v>519</v>
      </c>
      <c r="AA25" s="83">
        <f t="shared" si="0"/>
        <v>2576640</v>
      </c>
      <c r="AB25" s="572" t="s">
        <v>610</v>
      </c>
    </row>
    <row r="26" spans="2:29" ht="29.85" hidden="1" customHeight="1" x14ac:dyDescent="0.3">
      <c r="B26" s="591"/>
      <c r="C26" s="575"/>
      <c r="D26" s="576"/>
      <c r="E26" s="539"/>
      <c r="F26" s="541"/>
      <c r="G26" s="544"/>
      <c r="H26" s="521"/>
      <c r="I26" s="524"/>
      <c r="J26" s="565"/>
      <c r="K26" s="578"/>
      <c r="L26" s="556"/>
      <c r="M26" s="557"/>
      <c r="N26" s="521"/>
      <c r="O26" s="521"/>
      <c r="P26" s="582"/>
      <c r="Q26" s="198" t="s">
        <v>608</v>
      </c>
      <c r="R26" s="199" t="s">
        <v>517</v>
      </c>
      <c r="S26" s="187" t="s">
        <v>156</v>
      </c>
      <c r="T26" s="183" t="s">
        <v>371</v>
      </c>
      <c r="U26" s="184">
        <v>45099</v>
      </c>
      <c r="V26" s="188">
        <v>819992</v>
      </c>
      <c r="W26" s="584"/>
      <c r="X26" s="586"/>
      <c r="Y26" s="81"/>
      <c r="Z26" s="99" t="s">
        <v>519</v>
      </c>
      <c r="AA26" s="83">
        <f t="shared" si="0"/>
        <v>819992</v>
      </c>
      <c r="AB26" s="572"/>
    </row>
    <row r="27" spans="2:29" ht="29.85" hidden="1" customHeight="1" x14ac:dyDescent="0.3">
      <c r="B27" s="591"/>
      <c r="C27" s="575"/>
      <c r="D27" s="576"/>
      <c r="E27" s="200" t="s">
        <v>542</v>
      </c>
      <c r="F27" s="541"/>
      <c r="G27" s="544"/>
      <c r="H27" s="521"/>
      <c r="I27" s="524"/>
      <c r="J27" s="565"/>
      <c r="K27" s="578"/>
      <c r="L27" s="556"/>
      <c r="M27" s="557"/>
      <c r="N27" s="521"/>
      <c r="O27" s="521"/>
      <c r="P27" s="582"/>
      <c r="Q27" s="198" t="s">
        <v>611</v>
      </c>
      <c r="R27" s="201" t="s">
        <v>517</v>
      </c>
      <c r="S27" s="202" t="s">
        <v>612</v>
      </c>
      <c r="T27" s="183"/>
      <c r="U27" s="184">
        <v>45181</v>
      </c>
      <c r="V27" s="188">
        <v>15537840</v>
      </c>
      <c r="W27" s="584"/>
      <c r="X27" s="586"/>
      <c r="Y27" s="81"/>
      <c r="Z27" s="99" t="s">
        <v>519</v>
      </c>
      <c r="AA27" s="83">
        <f t="shared" si="0"/>
        <v>15537840</v>
      </c>
      <c r="AB27" s="572"/>
    </row>
    <row r="28" spans="2:29" ht="18" hidden="1" customHeight="1" x14ac:dyDescent="0.3">
      <c r="B28" s="591"/>
      <c r="C28" s="575"/>
      <c r="D28" s="576"/>
      <c r="E28" s="125" t="s">
        <v>584</v>
      </c>
      <c r="F28" s="541"/>
      <c r="G28" s="544"/>
      <c r="H28" s="521"/>
      <c r="I28" s="524"/>
      <c r="J28" s="565"/>
      <c r="K28" s="578"/>
      <c r="L28" s="556"/>
      <c r="M28" s="557"/>
      <c r="N28" s="521"/>
      <c r="O28" s="521"/>
      <c r="P28" s="582"/>
      <c r="Q28" s="203" t="s">
        <v>584</v>
      </c>
      <c r="R28" s="204"/>
      <c r="S28" s="191"/>
      <c r="T28" s="205"/>
      <c r="U28" s="206"/>
      <c r="V28" s="207"/>
      <c r="W28" s="584"/>
      <c r="X28" s="586"/>
      <c r="Y28" s="81"/>
      <c r="Z28" s="99"/>
      <c r="AA28" s="83">
        <f t="shared" si="0"/>
        <v>0</v>
      </c>
      <c r="AB28" s="572"/>
    </row>
    <row r="29" spans="2:29" ht="31.35" hidden="1" customHeight="1" x14ac:dyDescent="0.3">
      <c r="B29" s="591"/>
      <c r="C29" s="553" t="s">
        <v>512</v>
      </c>
      <c r="D29" s="554" t="s">
        <v>613</v>
      </c>
      <c r="E29" s="557" t="s">
        <v>614</v>
      </c>
      <c r="F29" s="540">
        <v>45000000</v>
      </c>
      <c r="G29" s="543">
        <f t="shared" si="1"/>
        <v>22500000</v>
      </c>
      <c r="H29" s="521"/>
      <c r="I29" s="524"/>
      <c r="J29" s="573" t="s">
        <v>202</v>
      </c>
      <c r="K29" s="524"/>
      <c r="L29" s="556">
        <v>45000000</v>
      </c>
      <c r="M29" s="557" t="s">
        <v>615</v>
      </c>
      <c r="N29" s="521"/>
      <c r="O29" s="521"/>
      <c r="P29" s="587" t="s">
        <v>616</v>
      </c>
      <c r="Q29" s="113" t="s">
        <v>592</v>
      </c>
      <c r="R29" s="208" t="s">
        <v>13</v>
      </c>
      <c r="S29" s="209" t="s">
        <v>617</v>
      </c>
      <c r="T29" s="195" t="s">
        <v>371</v>
      </c>
      <c r="U29" s="196">
        <v>45037</v>
      </c>
      <c r="V29" s="197">
        <v>28944369.119999997</v>
      </c>
      <c r="W29" s="584"/>
      <c r="X29" s="586"/>
      <c r="Y29" s="81"/>
      <c r="Z29" s="99" t="s">
        <v>546</v>
      </c>
      <c r="AA29" s="83">
        <f t="shared" si="0"/>
        <v>28944369.119999997</v>
      </c>
      <c r="AB29" s="567" t="s">
        <v>618</v>
      </c>
    </row>
    <row r="30" spans="2:29" ht="31.35" hidden="1" customHeight="1" x14ac:dyDescent="0.3">
      <c r="B30" s="591"/>
      <c r="C30" s="553"/>
      <c r="D30" s="554"/>
      <c r="E30" s="557"/>
      <c r="F30" s="542"/>
      <c r="G30" s="545"/>
      <c r="H30" s="521"/>
      <c r="I30" s="524"/>
      <c r="J30" s="573"/>
      <c r="K30" s="524"/>
      <c r="L30" s="556"/>
      <c r="M30" s="557"/>
      <c r="N30" s="521"/>
      <c r="O30" s="521"/>
      <c r="P30" s="587"/>
      <c r="Q30" s="113" t="s">
        <v>592</v>
      </c>
      <c r="R30" s="210" t="s">
        <v>13</v>
      </c>
      <c r="S30" s="211" t="s">
        <v>173</v>
      </c>
      <c r="T30" s="212" t="s">
        <v>202</v>
      </c>
      <c r="U30" s="213">
        <v>45092</v>
      </c>
      <c r="V30" s="214">
        <v>5500000</v>
      </c>
      <c r="W30" s="584"/>
      <c r="X30" s="586"/>
      <c r="Y30" s="81"/>
      <c r="Z30" s="99" t="s">
        <v>546</v>
      </c>
      <c r="AA30" s="83">
        <f t="shared" si="0"/>
        <v>5500000</v>
      </c>
      <c r="AB30" s="567"/>
    </row>
    <row r="31" spans="2:29" ht="31.35" hidden="1" customHeight="1" x14ac:dyDescent="0.3">
      <c r="B31" s="591"/>
      <c r="C31" s="532" t="s">
        <v>521</v>
      </c>
      <c r="D31" s="535" t="s">
        <v>619</v>
      </c>
      <c r="E31" s="161" t="s">
        <v>620</v>
      </c>
      <c r="F31" s="215"/>
      <c r="G31" s="216"/>
      <c r="H31" s="521"/>
      <c r="I31" s="524"/>
      <c r="J31" s="217"/>
      <c r="K31" s="218"/>
      <c r="L31" s="540">
        <v>70000000</v>
      </c>
      <c r="M31" s="546" t="s">
        <v>590</v>
      </c>
      <c r="N31" s="521"/>
      <c r="O31" s="521"/>
      <c r="P31" s="568" t="s">
        <v>621</v>
      </c>
      <c r="Q31" s="113" t="s">
        <v>622</v>
      </c>
      <c r="R31" s="208" t="s">
        <v>517</v>
      </c>
      <c r="S31" s="209" t="s">
        <v>623</v>
      </c>
      <c r="T31" s="219"/>
      <c r="U31" s="220">
        <v>45103</v>
      </c>
      <c r="V31" s="197">
        <v>845503.3</v>
      </c>
      <c r="W31" s="584"/>
      <c r="X31" s="586"/>
      <c r="Y31" s="81"/>
      <c r="Z31" s="99" t="s">
        <v>536</v>
      </c>
      <c r="AA31" s="83">
        <f t="shared" si="0"/>
        <v>845503.3</v>
      </c>
      <c r="AB31" s="570" t="s">
        <v>624</v>
      </c>
    </row>
    <row r="32" spans="2:29" ht="31.35" hidden="1" customHeight="1" x14ac:dyDescent="0.3">
      <c r="B32" s="591"/>
      <c r="C32" s="534"/>
      <c r="D32" s="537"/>
      <c r="E32" s="221" t="s">
        <v>542</v>
      </c>
      <c r="F32" s="222">
        <v>105000000</v>
      </c>
      <c r="G32" s="101">
        <f>L31/2</f>
        <v>35000000</v>
      </c>
      <c r="H32" s="521"/>
      <c r="I32" s="524"/>
      <c r="J32" s="217" t="s">
        <v>202</v>
      </c>
      <c r="K32" s="218"/>
      <c r="L32" s="542"/>
      <c r="M32" s="548"/>
      <c r="N32" s="521"/>
      <c r="O32" s="521"/>
      <c r="P32" s="569"/>
      <c r="Q32" s="113" t="s">
        <v>625</v>
      </c>
      <c r="R32" s="210" t="s">
        <v>13</v>
      </c>
      <c r="S32" s="211" t="s">
        <v>626</v>
      </c>
      <c r="T32" s="205" t="s">
        <v>371</v>
      </c>
      <c r="U32" s="213">
        <v>45092</v>
      </c>
      <c r="V32" s="223">
        <v>25000000</v>
      </c>
      <c r="W32" s="584"/>
      <c r="X32" s="586"/>
      <c r="Y32" s="81"/>
      <c r="Z32" s="99" t="s">
        <v>546</v>
      </c>
      <c r="AA32" s="83">
        <f t="shared" si="0"/>
        <v>25000000</v>
      </c>
      <c r="AB32" s="571"/>
    </row>
    <row r="33" spans="2:28" ht="41.1" hidden="1" customHeight="1" x14ac:dyDescent="0.3">
      <c r="B33" s="591"/>
      <c r="C33" s="553" t="s">
        <v>529</v>
      </c>
      <c r="D33" s="554" t="s">
        <v>627</v>
      </c>
      <c r="E33" s="546" t="s">
        <v>628</v>
      </c>
      <c r="F33" s="540">
        <v>9000000</v>
      </c>
      <c r="G33" s="543">
        <f>L33/2</f>
        <v>4500000</v>
      </c>
      <c r="H33" s="521"/>
      <c r="I33" s="524"/>
      <c r="J33" s="564" t="s">
        <v>202</v>
      </c>
      <c r="K33" s="589"/>
      <c r="L33" s="556">
        <v>9000000</v>
      </c>
      <c r="M33" s="557" t="s">
        <v>590</v>
      </c>
      <c r="N33" s="521"/>
      <c r="O33" s="521"/>
      <c r="P33" s="588" t="s">
        <v>629</v>
      </c>
      <c r="Q33" s="224" t="s">
        <v>630</v>
      </c>
      <c r="R33" s="225" t="s">
        <v>517</v>
      </c>
      <c r="S33" s="209" t="s">
        <v>631</v>
      </c>
      <c r="T33" s="226" t="s">
        <v>371</v>
      </c>
      <c r="U33" s="227" t="s">
        <v>534</v>
      </c>
      <c r="V33" s="228">
        <v>6000000</v>
      </c>
      <c r="W33" s="584"/>
      <c r="X33" s="586"/>
      <c r="Y33" s="81"/>
      <c r="Z33" s="99" t="s">
        <v>536</v>
      </c>
      <c r="AA33" s="83">
        <f t="shared" si="0"/>
        <v>6000000</v>
      </c>
      <c r="AB33" s="560" t="s">
        <v>632</v>
      </c>
    </row>
    <row r="34" spans="2:28" ht="37.35" hidden="1" customHeight="1" x14ac:dyDescent="0.3">
      <c r="B34" s="591"/>
      <c r="C34" s="553"/>
      <c r="D34" s="554"/>
      <c r="E34" s="563"/>
      <c r="F34" s="541"/>
      <c r="G34" s="544"/>
      <c r="H34" s="521"/>
      <c r="I34" s="524"/>
      <c r="J34" s="565"/>
      <c r="K34" s="605"/>
      <c r="L34" s="556"/>
      <c r="M34" s="557"/>
      <c r="N34" s="521"/>
      <c r="O34" s="521"/>
      <c r="P34" s="588"/>
      <c r="Q34" s="180" t="s">
        <v>630</v>
      </c>
      <c r="R34" s="229" t="s">
        <v>517</v>
      </c>
      <c r="S34" s="230" t="s">
        <v>633</v>
      </c>
      <c r="T34" s="189"/>
      <c r="U34" s="231" t="s">
        <v>534</v>
      </c>
      <c r="V34" s="188">
        <v>1500000</v>
      </c>
      <c r="W34" s="584"/>
      <c r="X34" s="586"/>
      <c r="Y34" s="81"/>
      <c r="Z34" s="99" t="s">
        <v>536</v>
      </c>
      <c r="AA34" s="83">
        <f t="shared" si="0"/>
        <v>1500000</v>
      </c>
      <c r="AB34" s="560"/>
    </row>
    <row r="35" spans="2:28" ht="31.35" hidden="1" customHeight="1" x14ac:dyDescent="0.3">
      <c r="B35" s="591"/>
      <c r="C35" s="553"/>
      <c r="D35" s="554"/>
      <c r="E35" s="125" t="s">
        <v>634</v>
      </c>
      <c r="F35" s="542"/>
      <c r="G35" s="545"/>
      <c r="H35" s="521"/>
      <c r="I35" s="524"/>
      <c r="J35" s="566"/>
      <c r="K35" s="606"/>
      <c r="L35" s="556"/>
      <c r="M35" s="557"/>
      <c r="N35" s="521"/>
      <c r="O35" s="521"/>
      <c r="P35" s="588"/>
      <c r="Q35" s="232"/>
      <c r="R35" s="204"/>
      <c r="S35" s="191"/>
      <c r="T35" s="233" t="s">
        <v>371</v>
      </c>
      <c r="U35" s="206"/>
      <c r="V35" s="207"/>
      <c r="W35" s="584"/>
      <c r="X35" s="586"/>
      <c r="Y35" s="81"/>
      <c r="Z35" s="99" t="s">
        <v>536</v>
      </c>
      <c r="AA35" s="83">
        <f t="shared" si="0"/>
        <v>0</v>
      </c>
      <c r="AB35" s="560"/>
    </row>
    <row r="36" spans="2:28" ht="34.35" customHeight="1" x14ac:dyDescent="0.3">
      <c r="B36" s="591"/>
      <c r="C36" s="234" t="s">
        <v>540</v>
      </c>
      <c r="D36" s="235" t="s">
        <v>635</v>
      </c>
      <c r="E36" s="87" t="s">
        <v>636</v>
      </c>
      <c r="F36" s="222"/>
      <c r="G36" s="101">
        <f t="shared" si="1"/>
        <v>12500000</v>
      </c>
      <c r="H36" s="521"/>
      <c r="I36" s="524"/>
      <c r="J36" s="217" t="s">
        <v>202</v>
      </c>
      <c r="K36" s="218"/>
      <c r="L36" s="222">
        <v>25000000</v>
      </c>
      <c r="M36" s="87" t="s">
        <v>590</v>
      </c>
      <c r="N36" s="521"/>
      <c r="O36" s="521"/>
      <c r="P36" s="236" t="s">
        <v>637</v>
      </c>
      <c r="Q36" s="113" t="s">
        <v>636</v>
      </c>
      <c r="R36" s="147" t="s">
        <v>13</v>
      </c>
      <c r="S36" s="237" t="s">
        <v>638</v>
      </c>
      <c r="T36" s="238"/>
      <c r="U36" s="149">
        <v>45142</v>
      </c>
      <c r="V36" s="98">
        <v>15000000</v>
      </c>
      <c r="W36" s="584"/>
      <c r="X36" s="586"/>
      <c r="Y36" s="81"/>
      <c r="Z36" s="99" t="s">
        <v>639</v>
      </c>
      <c r="AA36" s="83">
        <f t="shared" si="0"/>
        <v>15000000</v>
      </c>
      <c r="AB36" s="239" t="s">
        <v>640</v>
      </c>
    </row>
    <row r="37" spans="2:28" ht="33.6" customHeight="1" x14ac:dyDescent="0.3">
      <c r="B37" s="591"/>
      <c r="C37" s="240" t="s">
        <v>550</v>
      </c>
      <c r="D37" s="129" t="s">
        <v>641</v>
      </c>
      <c r="E37" s="87" t="s">
        <v>636</v>
      </c>
      <c r="F37" s="222"/>
      <c r="G37" s="101">
        <f t="shared" si="1"/>
        <v>15000000</v>
      </c>
      <c r="H37" s="521"/>
      <c r="I37" s="524"/>
      <c r="J37" s="217" t="s">
        <v>202</v>
      </c>
      <c r="K37" s="218"/>
      <c r="L37" s="222">
        <v>30000000</v>
      </c>
      <c r="M37" s="87" t="s">
        <v>642</v>
      </c>
      <c r="N37" s="521"/>
      <c r="O37" s="521"/>
      <c r="P37" s="241" t="s">
        <v>643</v>
      </c>
      <c r="Q37" s="113" t="s">
        <v>636</v>
      </c>
      <c r="R37" s="242" t="s">
        <v>343</v>
      </c>
      <c r="S37" s="237" t="s">
        <v>644</v>
      </c>
      <c r="T37" s="238"/>
      <c r="U37" s="149">
        <v>45188</v>
      </c>
      <c r="V37" s="98">
        <v>30000000</v>
      </c>
      <c r="W37" s="584"/>
      <c r="X37" s="586"/>
      <c r="Y37" s="81"/>
      <c r="Z37" s="99" t="s">
        <v>639</v>
      </c>
      <c r="AA37" s="83">
        <f t="shared" si="0"/>
        <v>30000000</v>
      </c>
      <c r="AB37" s="243" t="s">
        <v>643</v>
      </c>
    </row>
    <row r="38" spans="2:28" ht="31.35" customHeight="1" x14ac:dyDescent="0.3">
      <c r="B38" s="591"/>
      <c r="C38" s="240" t="s">
        <v>556</v>
      </c>
      <c r="D38" s="129" t="s">
        <v>645</v>
      </c>
      <c r="E38" s="87" t="s">
        <v>636</v>
      </c>
      <c r="F38" s="222"/>
      <c r="G38" s="101">
        <f t="shared" si="1"/>
        <v>17500000</v>
      </c>
      <c r="H38" s="521"/>
      <c r="I38" s="524"/>
      <c r="J38" s="217" t="s">
        <v>202</v>
      </c>
      <c r="K38" s="218"/>
      <c r="L38" s="222">
        <v>35000000</v>
      </c>
      <c r="M38" s="87" t="s">
        <v>642</v>
      </c>
      <c r="N38" s="521"/>
      <c r="O38" s="521"/>
      <c r="P38" s="241" t="s">
        <v>646</v>
      </c>
      <c r="Q38" s="113"/>
      <c r="R38" s="242" t="s">
        <v>343</v>
      </c>
      <c r="S38" s="244" t="s">
        <v>647</v>
      </c>
      <c r="T38" s="238"/>
      <c r="U38" s="134">
        <v>45264</v>
      </c>
      <c r="V38" s="98">
        <v>15000000</v>
      </c>
      <c r="W38" s="584"/>
      <c r="X38" s="586"/>
      <c r="Y38" s="81"/>
      <c r="Z38" s="99" t="s">
        <v>639</v>
      </c>
      <c r="AA38" s="83">
        <f t="shared" si="0"/>
        <v>15000000</v>
      </c>
      <c r="AB38" s="243" t="s">
        <v>646</v>
      </c>
    </row>
    <row r="39" spans="2:28" ht="52.35" customHeight="1" x14ac:dyDescent="0.3">
      <c r="B39" s="591"/>
      <c r="C39" s="234" t="s">
        <v>648</v>
      </c>
      <c r="D39" s="235" t="s">
        <v>649</v>
      </c>
      <c r="E39" s="87" t="s">
        <v>636</v>
      </c>
      <c r="F39" s="222"/>
      <c r="G39" s="101">
        <f>L39/2</f>
        <v>17500000</v>
      </c>
      <c r="H39" s="521"/>
      <c r="I39" s="524"/>
      <c r="J39" s="217" t="s">
        <v>202</v>
      </c>
      <c r="K39" s="218"/>
      <c r="L39" s="222">
        <v>35000000</v>
      </c>
      <c r="M39" s="87" t="s">
        <v>650</v>
      </c>
      <c r="N39" s="521"/>
      <c r="O39" s="521"/>
      <c r="P39" s="241" t="s">
        <v>651</v>
      </c>
      <c r="Q39" s="113" t="s">
        <v>636</v>
      </c>
      <c r="R39" s="147" t="s">
        <v>13</v>
      </c>
      <c r="S39" s="237" t="s">
        <v>638</v>
      </c>
      <c r="T39" s="238"/>
      <c r="U39" s="149">
        <v>45142</v>
      </c>
      <c r="V39" s="98">
        <v>35000000</v>
      </c>
      <c r="W39" s="584"/>
      <c r="X39" s="586"/>
      <c r="Y39" s="81"/>
      <c r="Z39" s="99" t="s">
        <v>639</v>
      </c>
      <c r="AA39" s="83">
        <f t="shared" si="0"/>
        <v>35000000</v>
      </c>
      <c r="AB39" s="243" t="s">
        <v>651</v>
      </c>
    </row>
    <row r="40" spans="2:28" ht="34.35" customHeight="1" x14ac:dyDescent="0.3">
      <c r="B40" s="591"/>
      <c r="C40" s="240" t="s">
        <v>573</v>
      </c>
      <c r="D40" s="129" t="s">
        <v>652</v>
      </c>
      <c r="E40" s="87" t="s">
        <v>636</v>
      </c>
      <c r="F40" s="222"/>
      <c r="G40" s="101">
        <f t="shared" si="1"/>
        <v>3500000</v>
      </c>
      <c r="H40" s="521"/>
      <c r="I40" s="524"/>
      <c r="J40" s="217" t="s">
        <v>202</v>
      </c>
      <c r="K40" s="218"/>
      <c r="L40" s="222">
        <v>7000000</v>
      </c>
      <c r="M40" s="87" t="s">
        <v>642</v>
      </c>
      <c r="N40" s="521"/>
      <c r="O40" s="521"/>
      <c r="P40" s="236" t="s">
        <v>653</v>
      </c>
      <c r="Q40" s="113"/>
      <c r="R40" s="147"/>
      <c r="S40" s="238"/>
      <c r="T40" s="238"/>
      <c r="U40" s="134"/>
      <c r="V40" s="98"/>
      <c r="W40" s="584"/>
      <c r="X40" s="586"/>
      <c r="Y40" s="81"/>
      <c r="Z40" s="99"/>
      <c r="AA40" s="83">
        <f t="shared" si="0"/>
        <v>0</v>
      </c>
      <c r="AB40" s="239" t="s">
        <v>653</v>
      </c>
    </row>
    <row r="41" spans="2:28" ht="36.6" customHeight="1" x14ac:dyDescent="0.3">
      <c r="B41" s="591"/>
      <c r="C41" s="240" t="s">
        <v>654</v>
      </c>
      <c r="D41" s="129" t="s">
        <v>655</v>
      </c>
      <c r="E41" s="87" t="s">
        <v>636</v>
      </c>
      <c r="F41" s="222"/>
      <c r="G41" s="101">
        <f t="shared" si="1"/>
        <v>7500000</v>
      </c>
      <c r="H41" s="521"/>
      <c r="I41" s="524"/>
      <c r="J41" s="217" t="s">
        <v>202</v>
      </c>
      <c r="K41" s="218"/>
      <c r="L41" s="222">
        <v>15000000</v>
      </c>
      <c r="M41" s="87" t="s">
        <v>656</v>
      </c>
      <c r="N41" s="521"/>
      <c r="O41" s="521"/>
      <c r="P41" s="241" t="s">
        <v>657</v>
      </c>
      <c r="Q41" s="113"/>
      <c r="R41" s="147"/>
      <c r="S41" s="238"/>
      <c r="T41" s="238"/>
      <c r="U41" s="134"/>
      <c r="V41" s="98"/>
      <c r="W41" s="584"/>
      <c r="X41" s="586"/>
      <c r="Y41" s="81"/>
      <c r="Z41" s="99"/>
      <c r="AA41" s="83">
        <f t="shared" si="0"/>
        <v>0</v>
      </c>
      <c r="AB41" s="243" t="s">
        <v>657</v>
      </c>
    </row>
    <row r="42" spans="2:28" ht="31.35" customHeight="1" x14ac:dyDescent="0.3">
      <c r="B42" s="591"/>
      <c r="C42" s="240" t="s">
        <v>658</v>
      </c>
      <c r="D42" s="129" t="s">
        <v>659</v>
      </c>
      <c r="E42" s="87" t="s">
        <v>636</v>
      </c>
      <c r="F42" s="222"/>
      <c r="G42" s="101">
        <f t="shared" si="1"/>
        <v>1500000</v>
      </c>
      <c r="H42" s="521"/>
      <c r="I42" s="524"/>
      <c r="J42" s="217" t="s">
        <v>202</v>
      </c>
      <c r="K42" s="218"/>
      <c r="L42" s="222">
        <v>3000000</v>
      </c>
      <c r="M42" s="87" t="s">
        <v>656</v>
      </c>
      <c r="N42" s="521"/>
      <c r="O42" s="521"/>
      <c r="P42" s="236" t="s">
        <v>660</v>
      </c>
      <c r="Q42" s="113"/>
      <c r="R42" s="147"/>
      <c r="S42" s="238"/>
      <c r="T42" s="238"/>
      <c r="U42" s="134"/>
      <c r="V42" s="98"/>
      <c r="W42" s="584"/>
      <c r="X42" s="586"/>
      <c r="Y42" s="81"/>
      <c r="Z42" s="99"/>
      <c r="AA42" s="83">
        <f t="shared" si="0"/>
        <v>0</v>
      </c>
      <c r="AB42" s="239" t="s">
        <v>660</v>
      </c>
    </row>
    <row r="43" spans="2:28" ht="31.35" customHeight="1" x14ac:dyDescent="0.3">
      <c r="B43" s="591"/>
      <c r="C43" s="561" t="s">
        <v>582</v>
      </c>
      <c r="D43" s="562" t="s">
        <v>661</v>
      </c>
      <c r="E43" s="245" t="s">
        <v>636</v>
      </c>
      <c r="F43" s="222"/>
      <c r="G43" s="101">
        <f t="shared" si="1"/>
        <v>5000000</v>
      </c>
      <c r="H43" s="521"/>
      <c r="I43" s="524"/>
      <c r="J43" s="217" t="s">
        <v>202</v>
      </c>
      <c r="K43" s="218"/>
      <c r="L43" s="222">
        <v>10000000</v>
      </c>
      <c r="M43" s="87" t="s">
        <v>662</v>
      </c>
      <c r="N43" s="521"/>
      <c r="O43" s="521"/>
      <c r="P43" s="246" t="s">
        <v>663</v>
      </c>
      <c r="Q43" s="247" t="s">
        <v>636</v>
      </c>
      <c r="R43" s="208" t="s">
        <v>13</v>
      </c>
      <c r="S43" s="237" t="s">
        <v>638</v>
      </c>
      <c r="T43" s="248"/>
      <c r="U43" s="249">
        <v>45142</v>
      </c>
      <c r="V43" s="250">
        <v>10000000</v>
      </c>
      <c r="W43" s="584"/>
      <c r="X43" s="586"/>
      <c r="Y43" s="81"/>
      <c r="Z43" s="99" t="s">
        <v>639</v>
      </c>
      <c r="AA43" s="83">
        <f t="shared" si="0"/>
        <v>10000000</v>
      </c>
      <c r="AB43" s="251" t="s">
        <v>663</v>
      </c>
    </row>
    <row r="44" spans="2:28" ht="31.35" hidden="1" customHeight="1" x14ac:dyDescent="0.3">
      <c r="B44" s="591"/>
      <c r="C44" s="561"/>
      <c r="D44" s="562"/>
      <c r="E44" s="245" t="s">
        <v>542</v>
      </c>
      <c r="F44" s="222">
        <v>5000000</v>
      </c>
      <c r="G44" s="101">
        <f t="shared" si="1"/>
        <v>2500000</v>
      </c>
      <c r="H44" s="521"/>
      <c r="I44" s="524"/>
      <c r="J44" s="217" t="s">
        <v>202</v>
      </c>
      <c r="K44" s="218"/>
      <c r="L44" s="222">
        <v>5000000</v>
      </c>
      <c r="M44" s="87" t="s">
        <v>662</v>
      </c>
      <c r="N44" s="521"/>
      <c r="O44" s="521"/>
      <c r="P44" s="246" t="s">
        <v>664</v>
      </c>
      <c r="Q44" s="252" t="s">
        <v>592</v>
      </c>
      <c r="R44" s="210" t="s">
        <v>13</v>
      </c>
      <c r="S44" s="253" t="s">
        <v>157</v>
      </c>
      <c r="T44" s="205" t="s">
        <v>202</v>
      </c>
      <c r="U44" s="206">
        <v>45037</v>
      </c>
      <c r="V44" s="214">
        <v>2400000</v>
      </c>
      <c r="W44" s="584"/>
      <c r="X44" s="586"/>
      <c r="Y44" s="81"/>
      <c r="Z44" s="99" t="s">
        <v>546</v>
      </c>
      <c r="AA44" s="83">
        <f t="shared" si="0"/>
        <v>2400000</v>
      </c>
      <c r="AB44" s="251" t="s">
        <v>664</v>
      </c>
    </row>
    <row r="45" spans="2:28" s="260" customFormat="1" ht="31.35" hidden="1" customHeight="1" x14ac:dyDescent="0.3">
      <c r="B45" s="591"/>
      <c r="C45" s="234" t="s">
        <v>665</v>
      </c>
      <c r="D45" s="129" t="s">
        <v>666</v>
      </c>
      <c r="E45" s="87" t="s">
        <v>667</v>
      </c>
      <c r="F45" s="222">
        <v>2000000</v>
      </c>
      <c r="G45" s="101">
        <f t="shared" si="1"/>
        <v>1000000</v>
      </c>
      <c r="H45" s="521"/>
      <c r="I45" s="524"/>
      <c r="J45" s="217" t="s">
        <v>202</v>
      </c>
      <c r="K45" s="218"/>
      <c r="L45" s="222">
        <v>2000000</v>
      </c>
      <c r="M45" s="254" t="s">
        <v>662</v>
      </c>
      <c r="N45" s="521"/>
      <c r="O45" s="521"/>
      <c r="P45" s="255" t="s">
        <v>668</v>
      </c>
      <c r="Q45" s="113" t="s">
        <v>667</v>
      </c>
      <c r="R45" s="147" t="s">
        <v>517</v>
      </c>
      <c r="S45" s="104" t="s">
        <v>669</v>
      </c>
      <c r="T45" s="256" t="s">
        <v>371</v>
      </c>
      <c r="U45" s="257" t="s">
        <v>534</v>
      </c>
      <c r="V45" s="258">
        <v>2000000</v>
      </c>
      <c r="W45" s="584"/>
      <c r="X45" s="586"/>
      <c r="Y45" s="81"/>
      <c r="Z45" s="99" t="s">
        <v>519</v>
      </c>
      <c r="AA45" s="83">
        <f t="shared" si="0"/>
        <v>2000000</v>
      </c>
      <c r="AB45" s="259" t="s">
        <v>668</v>
      </c>
    </row>
    <row r="46" spans="2:28" s="260" customFormat="1" ht="24.6" hidden="1" customHeight="1" x14ac:dyDescent="0.3">
      <c r="B46" s="591"/>
      <c r="C46" s="553" t="s">
        <v>670</v>
      </c>
      <c r="D46" s="554" t="s">
        <v>671</v>
      </c>
      <c r="E46" s="557" t="s">
        <v>672</v>
      </c>
      <c r="F46" s="222"/>
      <c r="G46" s="101"/>
      <c r="H46" s="521"/>
      <c r="I46" s="524"/>
      <c r="J46" s="217"/>
      <c r="K46" s="218"/>
      <c r="L46" s="556">
        <v>10000000</v>
      </c>
      <c r="M46" s="254"/>
      <c r="N46" s="521"/>
      <c r="O46" s="521"/>
      <c r="P46" s="558" t="s">
        <v>673</v>
      </c>
      <c r="Q46" s="224" t="s">
        <v>672</v>
      </c>
      <c r="R46" s="208" t="s">
        <v>517</v>
      </c>
      <c r="S46" s="261" t="s">
        <v>674</v>
      </c>
      <c r="T46" s="262"/>
      <c r="U46" s="263" t="s">
        <v>534</v>
      </c>
      <c r="V46" s="264">
        <v>8484191.4299999997</v>
      </c>
      <c r="W46" s="584"/>
      <c r="X46" s="586"/>
      <c r="Y46" s="81"/>
      <c r="Z46" s="99" t="s">
        <v>536</v>
      </c>
      <c r="AA46" s="83">
        <f t="shared" si="0"/>
        <v>8484191.4299999997</v>
      </c>
      <c r="AB46" s="530" t="s">
        <v>675</v>
      </c>
    </row>
    <row r="47" spans="2:28" ht="24.6" hidden="1" customHeight="1" x14ac:dyDescent="0.3">
      <c r="B47" s="591"/>
      <c r="C47" s="553"/>
      <c r="D47" s="554"/>
      <c r="E47" s="557"/>
      <c r="F47" s="222">
        <v>11500000</v>
      </c>
      <c r="G47" s="101">
        <f>L46/2</f>
        <v>5000000</v>
      </c>
      <c r="H47" s="521"/>
      <c r="I47" s="524"/>
      <c r="J47" s="217" t="s">
        <v>202</v>
      </c>
      <c r="K47" s="218"/>
      <c r="L47" s="556"/>
      <c r="M47" s="87" t="s">
        <v>590</v>
      </c>
      <c r="N47" s="521"/>
      <c r="O47" s="521"/>
      <c r="P47" s="559"/>
      <c r="Q47" s="265" t="s">
        <v>672</v>
      </c>
      <c r="R47" s="210" t="s">
        <v>517</v>
      </c>
      <c r="S47" s="211" t="s">
        <v>676</v>
      </c>
      <c r="T47" s="266"/>
      <c r="U47" s="267">
        <v>45328</v>
      </c>
      <c r="V47" s="268">
        <v>1515808.57</v>
      </c>
      <c r="W47" s="584"/>
      <c r="X47" s="586"/>
      <c r="Y47" s="81"/>
      <c r="Z47" s="99" t="s">
        <v>536</v>
      </c>
      <c r="AA47" s="83">
        <f t="shared" si="0"/>
        <v>1515808.57</v>
      </c>
      <c r="AB47" s="531"/>
    </row>
    <row r="48" spans="2:28" ht="24.6" hidden="1" customHeight="1" x14ac:dyDescent="0.3">
      <c r="B48" s="591"/>
      <c r="C48" s="553" t="s">
        <v>677</v>
      </c>
      <c r="D48" s="554" t="s">
        <v>678</v>
      </c>
      <c r="E48" s="120" t="s">
        <v>679</v>
      </c>
      <c r="F48" s="222"/>
      <c r="G48" s="555">
        <f>L48/2</f>
        <v>717500</v>
      </c>
      <c r="H48" s="521"/>
      <c r="I48" s="524"/>
      <c r="J48" s="217" t="s">
        <v>202</v>
      </c>
      <c r="K48" s="218"/>
      <c r="L48" s="556">
        <v>1435000</v>
      </c>
      <c r="M48" s="557" t="s">
        <v>590</v>
      </c>
      <c r="N48" s="521"/>
      <c r="O48" s="521"/>
      <c r="P48" s="558" t="s">
        <v>680</v>
      </c>
      <c r="Q48" s="247" t="s">
        <v>681</v>
      </c>
      <c r="R48" s="208" t="s">
        <v>517</v>
      </c>
      <c r="S48" s="269" t="s">
        <v>682</v>
      </c>
      <c r="T48" s="262" t="s">
        <v>371</v>
      </c>
      <c r="U48" s="263" t="s">
        <v>534</v>
      </c>
      <c r="V48" s="264">
        <v>850000</v>
      </c>
      <c r="W48" s="584"/>
      <c r="X48" s="586"/>
      <c r="Y48" s="81"/>
      <c r="Z48" s="99" t="s">
        <v>536</v>
      </c>
      <c r="AA48" s="83">
        <f t="shared" si="0"/>
        <v>850000</v>
      </c>
      <c r="AB48" s="530" t="s">
        <v>680</v>
      </c>
    </row>
    <row r="49" spans="2:29" ht="24.6" hidden="1" customHeight="1" x14ac:dyDescent="0.3">
      <c r="B49" s="591"/>
      <c r="C49" s="553"/>
      <c r="D49" s="554"/>
      <c r="E49" s="125" t="s">
        <v>548</v>
      </c>
      <c r="F49" s="222">
        <v>1440000</v>
      </c>
      <c r="G49" s="555"/>
      <c r="H49" s="521"/>
      <c r="I49" s="524"/>
      <c r="J49" s="217" t="s">
        <v>202</v>
      </c>
      <c r="K49" s="218"/>
      <c r="L49" s="556"/>
      <c r="M49" s="557"/>
      <c r="N49" s="521"/>
      <c r="O49" s="521"/>
      <c r="P49" s="559"/>
      <c r="Q49" s="270" t="s">
        <v>548</v>
      </c>
      <c r="R49" s="210" t="s">
        <v>517</v>
      </c>
      <c r="S49" s="271" t="s">
        <v>683</v>
      </c>
      <c r="T49" s="266" t="s">
        <v>371</v>
      </c>
      <c r="U49" s="272" t="s">
        <v>534</v>
      </c>
      <c r="V49" s="268">
        <v>585000</v>
      </c>
      <c r="W49" s="584"/>
      <c r="X49" s="586"/>
      <c r="Y49" s="81"/>
      <c r="Z49" s="99" t="s">
        <v>536</v>
      </c>
      <c r="AA49" s="83">
        <f t="shared" si="0"/>
        <v>585000</v>
      </c>
      <c r="AB49" s="531"/>
    </row>
    <row r="50" spans="2:29" ht="31.35" hidden="1" customHeight="1" x14ac:dyDescent="0.3">
      <c r="B50" s="591"/>
      <c r="C50" s="532" t="s">
        <v>684</v>
      </c>
      <c r="D50" s="535" t="s">
        <v>685</v>
      </c>
      <c r="E50" s="538" t="s">
        <v>686</v>
      </c>
      <c r="F50" s="540">
        <v>5100000</v>
      </c>
      <c r="G50" s="543">
        <f>L50/2</f>
        <v>2000000</v>
      </c>
      <c r="H50" s="521"/>
      <c r="I50" s="524"/>
      <c r="J50" s="217" t="s">
        <v>202</v>
      </c>
      <c r="K50" s="218"/>
      <c r="L50" s="540">
        <v>4000000</v>
      </c>
      <c r="M50" s="546" t="s">
        <v>642</v>
      </c>
      <c r="N50" s="521"/>
      <c r="O50" s="521"/>
      <c r="P50" s="549" t="s">
        <v>687</v>
      </c>
      <c r="Q50" s="247" t="s">
        <v>686</v>
      </c>
      <c r="R50" s="208" t="s">
        <v>517</v>
      </c>
      <c r="S50" s="269" t="s">
        <v>688</v>
      </c>
      <c r="T50" s="262" t="s">
        <v>371</v>
      </c>
      <c r="U50" s="263" t="s">
        <v>534</v>
      </c>
      <c r="V50" s="264">
        <v>2800000</v>
      </c>
      <c r="W50" s="584"/>
      <c r="X50" s="586"/>
      <c r="Y50" s="81"/>
      <c r="Z50" s="99" t="s">
        <v>536</v>
      </c>
      <c r="AA50" s="83">
        <f t="shared" si="0"/>
        <v>2800000</v>
      </c>
      <c r="AB50" s="530" t="s">
        <v>689</v>
      </c>
    </row>
    <row r="51" spans="2:29" ht="31.35" hidden="1" customHeight="1" x14ac:dyDescent="0.3">
      <c r="B51" s="591"/>
      <c r="C51" s="533"/>
      <c r="D51" s="536"/>
      <c r="E51" s="539"/>
      <c r="F51" s="541"/>
      <c r="G51" s="544"/>
      <c r="H51" s="521"/>
      <c r="I51" s="524"/>
      <c r="J51" s="217" t="s">
        <v>202</v>
      </c>
      <c r="K51" s="218"/>
      <c r="L51" s="541"/>
      <c r="M51" s="547"/>
      <c r="N51" s="521"/>
      <c r="O51" s="521"/>
      <c r="P51" s="550"/>
      <c r="Q51" s="273" t="s">
        <v>686</v>
      </c>
      <c r="R51" s="181" t="s">
        <v>517</v>
      </c>
      <c r="S51" s="274" t="s">
        <v>690</v>
      </c>
      <c r="T51" s="275" t="s">
        <v>371</v>
      </c>
      <c r="U51" s="276" t="s">
        <v>534</v>
      </c>
      <c r="V51" s="277">
        <v>1200000</v>
      </c>
      <c r="W51" s="584"/>
      <c r="X51" s="586"/>
      <c r="Y51" s="81"/>
      <c r="Z51" s="99" t="s">
        <v>536</v>
      </c>
      <c r="AA51" s="83">
        <f t="shared" si="0"/>
        <v>1200000</v>
      </c>
      <c r="AB51" s="552"/>
    </row>
    <row r="52" spans="2:29" ht="31.35" hidden="1" customHeight="1" x14ac:dyDescent="0.3">
      <c r="B52" s="592"/>
      <c r="C52" s="534"/>
      <c r="D52" s="537"/>
      <c r="E52" s="278" t="s">
        <v>542</v>
      </c>
      <c r="F52" s="542"/>
      <c r="G52" s="545"/>
      <c r="H52" s="580"/>
      <c r="I52" s="589"/>
      <c r="J52" s="217" t="s">
        <v>202</v>
      </c>
      <c r="K52" s="279"/>
      <c r="L52" s="542"/>
      <c r="M52" s="548"/>
      <c r="N52" s="580"/>
      <c r="O52" s="580"/>
      <c r="P52" s="551"/>
      <c r="Q52" s="252" t="s">
        <v>592</v>
      </c>
      <c r="R52" s="210" t="s">
        <v>13</v>
      </c>
      <c r="S52" s="280" t="s">
        <v>691</v>
      </c>
      <c r="T52" s="281"/>
      <c r="U52" s="206">
        <v>45142</v>
      </c>
      <c r="V52" s="207">
        <v>6000000</v>
      </c>
      <c r="W52" s="584"/>
      <c r="X52" s="586"/>
      <c r="Y52" s="81"/>
      <c r="Z52" s="99" t="s">
        <v>546</v>
      </c>
      <c r="AA52" s="83">
        <f t="shared" si="0"/>
        <v>6000000</v>
      </c>
      <c r="AB52" s="531"/>
    </row>
    <row r="53" spans="2:29" ht="36.6" hidden="1" customHeight="1" thickBot="1" x14ac:dyDescent="0.35">
      <c r="B53" s="508"/>
      <c r="C53" s="282" t="s">
        <v>692</v>
      </c>
      <c r="D53" s="283" t="s">
        <v>693</v>
      </c>
      <c r="E53" s="284" t="s">
        <v>694</v>
      </c>
      <c r="F53" s="285">
        <v>2000000</v>
      </c>
      <c r="G53" s="286">
        <f t="shared" si="1"/>
        <v>1001460</v>
      </c>
      <c r="H53" s="522"/>
      <c r="I53" s="525"/>
      <c r="J53" s="287" t="s">
        <v>202</v>
      </c>
      <c r="K53" s="288"/>
      <c r="L53" s="285">
        <v>2002920</v>
      </c>
      <c r="M53" s="284" t="s">
        <v>642</v>
      </c>
      <c r="N53" s="522"/>
      <c r="O53" s="522"/>
      <c r="P53" s="289" t="s">
        <v>695</v>
      </c>
      <c r="Q53" s="167" t="s">
        <v>694</v>
      </c>
      <c r="R53" s="168" t="s">
        <v>517</v>
      </c>
      <c r="S53" s="290" t="s">
        <v>696</v>
      </c>
      <c r="T53" s="291"/>
      <c r="U53" s="292" t="s">
        <v>534</v>
      </c>
      <c r="V53" s="293">
        <v>2002920</v>
      </c>
      <c r="W53" s="585"/>
      <c r="X53" s="514"/>
      <c r="Y53" s="81"/>
      <c r="Z53" s="99" t="s">
        <v>536</v>
      </c>
      <c r="AA53" s="83">
        <f t="shared" si="0"/>
        <v>2002920</v>
      </c>
      <c r="AB53" s="173" t="s">
        <v>695</v>
      </c>
    </row>
    <row r="54" spans="2:29" ht="31.35" hidden="1" customHeight="1" x14ac:dyDescent="0.3">
      <c r="B54" s="517" t="s">
        <v>697</v>
      </c>
      <c r="C54" s="294" t="s">
        <v>506</v>
      </c>
      <c r="D54" s="69" t="s">
        <v>698</v>
      </c>
      <c r="E54" s="70" t="s">
        <v>514</v>
      </c>
      <c r="F54" s="295">
        <v>100000000</v>
      </c>
      <c r="G54" s="71">
        <f t="shared" si="1"/>
        <v>21703475.754999999</v>
      </c>
      <c r="H54" s="520">
        <f>SUM(G54:G61)</f>
        <v>46420925.754999995</v>
      </c>
      <c r="I54" s="523">
        <f>H54/H66</f>
        <v>8.9519021277316146E-2</v>
      </c>
      <c r="J54" s="296" t="s">
        <v>202</v>
      </c>
      <c r="K54" s="297"/>
      <c r="L54" s="295">
        <f>39750000+3656951.51</f>
        <v>43406951.509999998</v>
      </c>
      <c r="M54" s="298" t="s">
        <v>699</v>
      </c>
      <c r="N54" s="526">
        <f>SUM(L54:L61)</f>
        <v>92841851.50999999</v>
      </c>
      <c r="O54" s="526">
        <f>SUM(L54:L61)</f>
        <v>92841851.50999999</v>
      </c>
      <c r="P54" s="299" t="s">
        <v>700</v>
      </c>
      <c r="Q54" s="300"/>
      <c r="R54" s="301"/>
      <c r="S54" s="302"/>
      <c r="T54" s="78"/>
      <c r="U54" s="79"/>
      <c r="V54" s="80"/>
      <c r="W54" s="511">
        <f>SUM(V54:V61)</f>
        <v>20886325</v>
      </c>
      <c r="X54" s="504">
        <f>SUM(V54:V61)/O54</f>
        <v>0.22496670047290401</v>
      </c>
      <c r="Y54" s="81"/>
      <c r="Z54" s="99"/>
      <c r="AA54" s="83">
        <f t="shared" si="0"/>
        <v>0</v>
      </c>
      <c r="AB54" s="239" t="s">
        <v>701</v>
      </c>
    </row>
    <row r="55" spans="2:29" ht="31.35" hidden="1" customHeight="1" x14ac:dyDescent="0.3">
      <c r="B55" s="518"/>
      <c r="C55" s="303" t="s">
        <v>512</v>
      </c>
      <c r="D55" s="129" t="s">
        <v>702</v>
      </c>
      <c r="E55" s="87" t="s">
        <v>514</v>
      </c>
      <c r="F55" s="304">
        <v>1000000</v>
      </c>
      <c r="G55" s="88">
        <f>L55/2</f>
        <v>500000</v>
      </c>
      <c r="H55" s="521"/>
      <c r="I55" s="524"/>
      <c r="J55" s="217" t="s">
        <v>202</v>
      </c>
      <c r="K55" s="218"/>
      <c r="L55" s="304">
        <v>1000000</v>
      </c>
      <c r="M55" s="254" t="s">
        <v>703</v>
      </c>
      <c r="N55" s="527"/>
      <c r="O55" s="527"/>
      <c r="P55" s="305"/>
      <c r="Q55" s="306" t="str">
        <f>E55</f>
        <v>Min. Interno - Polizia di Stato</v>
      </c>
      <c r="R55" s="307" t="s">
        <v>517</v>
      </c>
      <c r="S55" s="104" t="s">
        <v>682</v>
      </c>
      <c r="T55" s="148" t="s">
        <v>371</v>
      </c>
      <c r="U55" s="257" t="s">
        <v>534</v>
      </c>
      <c r="V55" s="98">
        <v>1000000</v>
      </c>
      <c r="W55" s="529"/>
      <c r="X55" s="505"/>
      <c r="Y55" s="81"/>
      <c r="Z55" s="99" t="s">
        <v>519</v>
      </c>
      <c r="AA55" s="83">
        <f t="shared" si="0"/>
        <v>1000000</v>
      </c>
      <c r="AB55" s="32" t="s">
        <v>704</v>
      </c>
    </row>
    <row r="56" spans="2:29" ht="31.35" hidden="1" customHeight="1" x14ac:dyDescent="0.3">
      <c r="B56" s="518"/>
      <c r="C56" s="303" t="s">
        <v>521</v>
      </c>
      <c r="D56" s="129" t="s">
        <v>705</v>
      </c>
      <c r="E56" s="87" t="s">
        <v>514</v>
      </c>
      <c r="F56" s="304">
        <v>15000000</v>
      </c>
      <c r="G56" s="88">
        <f>L56/2</f>
        <v>5000000</v>
      </c>
      <c r="H56" s="521"/>
      <c r="I56" s="524"/>
      <c r="J56" s="217" t="s">
        <v>202</v>
      </c>
      <c r="K56" s="218"/>
      <c r="L56" s="308">
        <v>10000000</v>
      </c>
      <c r="M56" s="254" t="s">
        <v>706</v>
      </c>
      <c r="N56" s="527"/>
      <c r="O56" s="527"/>
      <c r="P56" s="236" t="s">
        <v>707</v>
      </c>
      <c r="Q56" s="306"/>
      <c r="R56" s="309"/>
      <c r="S56" s="310"/>
      <c r="T56" s="96"/>
      <c r="U56" s="97"/>
      <c r="V56" s="98"/>
      <c r="W56" s="529"/>
      <c r="X56" s="505"/>
      <c r="Y56" s="81"/>
      <c r="Z56" s="99"/>
      <c r="AA56" s="83">
        <f t="shared" si="0"/>
        <v>0</v>
      </c>
      <c r="AB56" s="239" t="s">
        <v>708</v>
      </c>
    </row>
    <row r="57" spans="2:29" ht="31.35" hidden="1" customHeight="1" x14ac:dyDescent="0.3">
      <c r="B57" s="518"/>
      <c r="C57" s="303" t="s">
        <v>529</v>
      </c>
      <c r="D57" s="129" t="s">
        <v>709</v>
      </c>
      <c r="E57" s="87" t="s">
        <v>514</v>
      </c>
      <c r="F57" s="304">
        <v>3000000</v>
      </c>
      <c r="G57" s="88">
        <f t="shared" si="1"/>
        <v>750000</v>
      </c>
      <c r="H57" s="521"/>
      <c r="I57" s="524"/>
      <c r="J57" s="217" t="s">
        <v>202</v>
      </c>
      <c r="K57" s="218"/>
      <c r="L57" s="304">
        <v>1500000</v>
      </c>
      <c r="M57" s="254" t="s">
        <v>706</v>
      </c>
      <c r="N57" s="527"/>
      <c r="O57" s="527"/>
      <c r="P57" s="236" t="s">
        <v>710</v>
      </c>
      <c r="Q57" s="306" t="str">
        <f>E57</f>
        <v>Min. Interno - Polizia di Stato</v>
      </c>
      <c r="R57" s="307" t="s">
        <v>517</v>
      </c>
      <c r="S57" s="104" t="s">
        <v>711</v>
      </c>
      <c r="T57" s="148" t="s">
        <v>371</v>
      </c>
      <c r="U57" s="257" t="s">
        <v>534</v>
      </c>
      <c r="V57" s="98">
        <f>L57</f>
        <v>1500000</v>
      </c>
      <c r="W57" s="529"/>
      <c r="X57" s="505"/>
      <c r="Y57" s="81"/>
      <c r="Z57" s="99" t="s">
        <v>519</v>
      </c>
      <c r="AA57" s="83">
        <f t="shared" si="0"/>
        <v>1500000</v>
      </c>
      <c r="AB57" s="239" t="s">
        <v>712</v>
      </c>
    </row>
    <row r="58" spans="2:29" ht="31.35" hidden="1" customHeight="1" thickBot="1" x14ac:dyDescent="0.35">
      <c r="B58" s="518"/>
      <c r="C58" s="303" t="s">
        <v>540</v>
      </c>
      <c r="D58" s="129" t="s">
        <v>713</v>
      </c>
      <c r="E58" s="87" t="s">
        <v>714</v>
      </c>
      <c r="F58" s="304">
        <v>3000000</v>
      </c>
      <c r="G58" s="88">
        <f>L58/2</f>
        <v>1500000</v>
      </c>
      <c r="H58" s="521"/>
      <c r="I58" s="524"/>
      <c r="J58" s="217" t="s">
        <v>202</v>
      </c>
      <c r="K58" s="218"/>
      <c r="L58" s="304">
        <v>3000000</v>
      </c>
      <c r="M58" s="254" t="s">
        <v>715</v>
      </c>
      <c r="N58" s="527"/>
      <c r="O58" s="527"/>
      <c r="P58" s="236" t="s">
        <v>716</v>
      </c>
      <c r="Q58" s="306" t="s">
        <v>717</v>
      </c>
      <c r="R58" s="307" t="s">
        <v>517</v>
      </c>
      <c r="S58" s="104" t="s">
        <v>718</v>
      </c>
      <c r="T58" s="148" t="s">
        <v>371</v>
      </c>
      <c r="U58" s="311" t="s">
        <v>719</v>
      </c>
      <c r="V58" s="98">
        <v>3000000</v>
      </c>
      <c r="W58" s="529"/>
      <c r="X58" s="505"/>
      <c r="Y58" s="81"/>
      <c r="Z58" s="99" t="s">
        <v>536</v>
      </c>
      <c r="AA58" s="83">
        <f t="shared" si="0"/>
        <v>3000000</v>
      </c>
      <c r="AB58" s="312" t="s">
        <v>720</v>
      </c>
      <c r="AC58" s="239" t="s">
        <v>721</v>
      </c>
    </row>
    <row r="59" spans="2:29" ht="31.35" hidden="1" customHeight="1" x14ac:dyDescent="0.3">
      <c r="B59" s="518"/>
      <c r="C59" s="303" t="s">
        <v>550</v>
      </c>
      <c r="D59" s="129" t="s">
        <v>722</v>
      </c>
      <c r="E59" s="87" t="s">
        <v>723</v>
      </c>
      <c r="F59" s="304">
        <v>31500000</v>
      </c>
      <c r="G59" s="88">
        <f>L59/2</f>
        <v>15000000</v>
      </c>
      <c r="H59" s="521"/>
      <c r="I59" s="524"/>
      <c r="J59" s="217" t="s">
        <v>202</v>
      </c>
      <c r="K59" s="218"/>
      <c r="L59" s="304">
        <v>30000000</v>
      </c>
      <c r="M59" s="254" t="s">
        <v>724</v>
      </c>
      <c r="N59" s="527"/>
      <c r="O59" s="527"/>
      <c r="P59" s="236" t="s">
        <v>725</v>
      </c>
      <c r="Q59" s="306" t="s">
        <v>726</v>
      </c>
      <c r="R59" s="309" t="s">
        <v>13</v>
      </c>
      <c r="S59" s="104" t="s">
        <v>727</v>
      </c>
      <c r="T59" s="313" t="s">
        <v>258</v>
      </c>
      <c r="U59" s="97">
        <v>45033</v>
      </c>
      <c r="V59" s="98">
        <v>15000000</v>
      </c>
      <c r="W59" s="529"/>
      <c r="X59" s="505"/>
      <c r="Y59" s="81"/>
      <c r="Z59" s="82" t="s">
        <v>546</v>
      </c>
      <c r="AA59" s="83">
        <f t="shared" si="0"/>
        <v>15000000</v>
      </c>
      <c r="AB59" s="314" t="s">
        <v>728</v>
      </c>
      <c r="AC59" s="315"/>
    </row>
    <row r="60" spans="2:29" ht="31.35" hidden="1" customHeight="1" thickBot="1" x14ac:dyDescent="0.35">
      <c r="B60" s="518"/>
      <c r="C60" s="303" t="s">
        <v>556</v>
      </c>
      <c r="D60" s="129" t="s">
        <v>729</v>
      </c>
      <c r="E60" s="87" t="s">
        <v>730</v>
      </c>
      <c r="F60" s="304">
        <v>3040000</v>
      </c>
      <c r="G60" s="88">
        <f t="shared" si="1"/>
        <v>1517450</v>
      </c>
      <c r="H60" s="521"/>
      <c r="I60" s="524"/>
      <c r="J60" s="217" t="s">
        <v>202</v>
      </c>
      <c r="K60" s="218"/>
      <c r="L60" s="304">
        <v>3034900</v>
      </c>
      <c r="M60" s="254" t="s">
        <v>724</v>
      </c>
      <c r="N60" s="527"/>
      <c r="O60" s="527"/>
      <c r="P60" s="236" t="s">
        <v>731</v>
      </c>
      <c r="Q60" s="316"/>
      <c r="R60" s="307"/>
      <c r="S60" s="238"/>
      <c r="T60" s="238"/>
      <c r="U60" s="134"/>
      <c r="V60" s="98"/>
      <c r="W60" s="529"/>
      <c r="X60" s="505"/>
      <c r="Y60" s="81"/>
      <c r="Z60" s="99"/>
      <c r="AA60" s="83">
        <f t="shared" si="0"/>
        <v>0</v>
      </c>
      <c r="AB60" s="317" t="s">
        <v>732</v>
      </c>
    </row>
    <row r="61" spans="2:29" ht="31.35" hidden="1" customHeight="1" thickBot="1" x14ac:dyDescent="0.35">
      <c r="B61" s="519"/>
      <c r="C61" s="318" t="s">
        <v>648</v>
      </c>
      <c r="D61" s="283" t="s">
        <v>733</v>
      </c>
      <c r="E61" s="284" t="s">
        <v>723</v>
      </c>
      <c r="F61" s="319">
        <v>900000</v>
      </c>
      <c r="G61" s="320">
        <f>L61/2</f>
        <v>450000</v>
      </c>
      <c r="H61" s="522"/>
      <c r="I61" s="525"/>
      <c r="J61" s="287" t="s">
        <v>371</v>
      </c>
      <c r="K61" s="288"/>
      <c r="L61" s="319">
        <v>900000</v>
      </c>
      <c r="M61" s="321" t="s">
        <v>734</v>
      </c>
      <c r="N61" s="528"/>
      <c r="O61" s="528"/>
      <c r="P61" s="322" t="s">
        <v>735</v>
      </c>
      <c r="Q61" s="323" t="s">
        <v>736</v>
      </c>
      <c r="R61" s="324" t="s">
        <v>517</v>
      </c>
      <c r="S61" s="325" t="s">
        <v>560</v>
      </c>
      <c r="T61" s="326"/>
      <c r="U61" s="327">
        <v>45181</v>
      </c>
      <c r="V61" s="328">
        <v>386325</v>
      </c>
      <c r="W61" s="512"/>
      <c r="X61" s="506"/>
      <c r="Y61" s="81"/>
      <c r="Z61" s="99" t="s">
        <v>519</v>
      </c>
      <c r="AA61" s="83">
        <f t="shared" si="0"/>
        <v>386325</v>
      </c>
      <c r="AB61" s="239" t="s">
        <v>737</v>
      </c>
    </row>
    <row r="62" spans="2:29" ht="31.35" hidden="1" customHeight="1" thickBot="1" x14ac:dyDescent="0.35">
      <c r="B62" s="507" t="s">
        <v>738</v>
      </c>
      <c r="C62" s="329" t="s">
        <v>506</v>
      </c>
      <c r="D62" s="69" t="s">
        <v>739</v>
      </c>
      <c r="E62" s="70" t="s">
        <v>575</v>
      </c>
      <c r="F62" s="295">
        <v>720000</v>
      </c>
      <c r="G62" s="71">
        <f t="shared" si="1"/>
        <v>360000</v>
      </c>
      <c r="H62" s="330">
        <f>G62</f>
        <v>360000</v>
      </c>
      <c r="I62" s="297">
        <f>H62/H77</f>
        <v>7.2295057383930689E-4</v>
      </c>
      <c r="J62" s="297"/>
      <c r="K62" s="297"/>
      <c r="L62" s="295">
        <v>720000</v>
      </c>
      <c r="M62" s="70" t="s">
        <v>740</v>
      </c>
      <c r="N62" s="330">
        <f>L62</f>
        <v>720000</v>
      </c>
      <c r="O62" s="509">
        <f>L62+L63</f>
        <v>41920000</v>
      </c>
      <c r="P62" s="299" t="s">
        <v>741</v>
      </c>
      <c r="Q62" s="76" t="s">
        <v>742</v>
      </c>
      <c r="R62" s="331" t="s">
        <v>517</v>
      </c>
      <c r="S62" s="332" t="s">
        <v>481</v>
      </c>
      <c r="T62" s="333" t="s">
        <v>371</v>
      </c>
      <c r="U62" s="334" t="s">
        <v>534</v>
      </c>
      <c r="V62" s="80">
        <v>720000</v>
      </c>
      <c r="W62" s="511">
        <f>SUM(V62:V63)</f>
        <v>26788000</v>
      </c>
      <c r="X62" s="513" cm="1">
        <f t="array" ref="X62">SUM(V62:V63/(O62+O63))</f>
        <v>0.63902671755725193</v>
      </c>
      <c r="Y62" s="81"/>
      <c r="Z62" s="99" t="s">
        <v>519</v>
      </c>
      <c r="AA62" s="83">
        <f t="shared" si="0"/>
        <v>720000</v>
      </c>
      <c r="AB62" s="314" t="s">
        <v>741</v>
      </c>
    </row>
    <row r="63" spans="2:29" ht="31.35" hidden="1" customHeight="1" thickBot="1" x14ac:dyDescent="0.35">
      <c r="B63" s="508"/>
      <c r="C63" s="282" t="s">
        <v>512</v>
      </c>
      <c r="D63" s="335" t="s">
        <v>743</v>
      </c>
      <c r="E63" s="284" t="s">
        <v>575</v>
      </c>
      <c r="F63" s="285"/>
      <c r="G63" s="286" t="s">
        <v>744</v>
      </c>
      <c r="H63" s="330">
        <v>20600000</v>
      </c>
      <c r="I63" s="287"/>
      <c r="J63" s="287"/>
      <c r="K63" s="287"/>
      <c r="L63" s="285">
        <v>41200000</v>
      </c>
      <c r="M63" s="284" t="s">
        <v>740</v>
      </c>
      <c r="N63" s="336">
        <v>20600000</v>
      </c>
      <c r="O63" s="510"/>
      <c r="P63" s="322" t="s">
        <v>743</v>
      </c>
      <c r="Q63" s="337"/>
      <c r="R63" s="338"/>
      <c r="S63" s="339" t="s">
        <v>745</v>
      </c>
      <c r="T63" s="340"/>
      <c r="U63" s="327" t="s">
        <v>746</v>
      </c>
      <c r="V63" s="328">
        <v>26068000</v>
      </c>
      <c r="W63" s="512"/>
      <c r="X63" s="514"/>
      <c r="Y63" s="81"/>
      <c r="Z63" s="99" t="s">
        <v>747</v>
      </c>
      <c r="AA63" s="83">
        <f t="shared" si="0"/>
        <v>26068000</v>
      </c>
      <c r="AB63" s="317" t="s">
        <v>743</v>
      </c>
    </row>
    <row r="64" spans="2:29" ht="18" hidden="1" x14ac:dyDescent="0.3">
      <c r="B64" s="341"/>
      <c r="C64" s="342"/>
      <c r="D64" s="343" t="s">
        <v>748</v>
      </c>
      <c r="E64" s="515"/>
      <c r="F64" s="515"/>
      <c r="G64" s="344"/>
      <c r="H64" s="345">
        <f>SUM(H3:H63)</f>
        <v>489206936.79499996</v>
      </c>
      <c r="I64" s="296"/>
      <c r="J64" s="296"/>
      <c r="K64" s="296"/>
      <c r="L64" s="516"/>
      <c r="M64" s="516"/>
      <c r="N64" s="346">
        <f>SUM(N3:N63)</f>
        <v>957813873.58999991</v>
      </c>
      <c r="O64" s="347">
        <f>SUM(O3:O63)</f>
        <v>978413873.58999991</v>
      </c>
      <c r="P64" s="348"/>
      <c r="Q64" s="39"/>
      <c r="R64" s="4"/>
      <c r="S64" s="39"/>
      <c r="T64" s="39"/>
      <c r="U64" s="39"/>
      <c r="V64" s="39"/>
      <c r="W64" s="39"/>
      <c r="X64" s="349"/>
      <c r="Y64" s="39"/>
      <c r="Z64" s="350"/>
      <c r="AA64" s="83">
        <f t="shared" si="0"/>
        <v>0</v>
      </c>
      <c r="AB64" s="351"/>
    </row>
    <row r="65" spans="2:28" s="40" customFormat="1" ht="19.350000000000001" hidden="1" customHeight="1" thickBot="1" x14ac:dyDescent="0.4">
      <c r="B65" s="352"/>
      <c r="C65" s="353"/>
      <c r="D65" s="354" t="s">
        <v>749</v>
      </c>
      <c r="E65" s="495"/>
      <c r="F65" s="495"/>
      <c r="G65" s="355">
        <v>0.06</v>
      </c>
      <c r="H65" s="356">
        <f>H64*G65</f>
        <v>29352416.207699995</v>
      </c>
      <c r="I65" s="357" t="s">
        <v>750</v>
      </c>
      <c r="J65" s="357"/>
      <c r="K65" s="357"/>
      <c r="L65" s="495"/>
      <c r="M65" s="496"/>
      <c r="N65" s="358">
        <f>H65</f>
        <v>29352416.207699995</v>
      </c>
      <c r="O65" s="359">
        <f>N65*2</f>
        <v>58704832.415399991</v>
      </c>
      <c r="P65" s="348"/>
      <c r="Q65" s="39"/>
      <c r="R65" s="497" t="s">
        <v>749</v>
      </c>
      <c r="S65" s="498"/>
      <c r="T65" s="360"/>
      <c r="U65" s="361"/>
      <c r="V65" s="362">
        <v>35327610.590000004</v>
      </c>
      <c r="W65" s="363">
        <v>35327610.590000004</v>
      </c>
      <c r="X65" s="364">
        <f>V65/O65</f>
        <v>0.60178368860708198</v>
      </c>
      <c r="Y65" s="365"/>
      <c r="Z65" s="366" t="s">
        <v>749</v>
      </c>
      <c r="AA65" s="83">
        <f t="shared" si="0"/>
        <v>35327610.590000004</v>
      </c>
      <c r="AB65" s="367"/>
    </row>
    <row r="66" spans="2:28" s="385" customFormat="1" ht="29.85" hidden="1" customHeight="1" thickBot="1" x14ac:dyDescent="0.35">
      <c r="B66" s="352"/>
      <c r="C66" s="368"/>
      <c r="D66" s="369" t="s">
        <v>751</v>
      </c>
      <c r="E66" s="370"/>
      <c r="F66" s="371"/>
      <c r="G66" s="372"/>
      <c r="H66" s="373">
        <f>SUM(H3:H63)+H65</f>
        <v>518559353.00269997</v>
      </c>
      <c r="I66" s="374"/>
      <c r="J66" s="375"/>
      <c r="K66" s="375"/>
      <c r="L66" s="376"/>
      <c r="M66" s="377"/>
      <c r="N66" s="373">
        <f>SUM(N3:N63)+N65</f>
        <v>987166289.79769993</v>
      </c>
      <c r="O66" s="373">
        <f>SUM(O3:O63)+O65</f>
        <v>1037118706.0053999</v>
      </c>
      <c r="P66" s="378"/>
      <c r="Q66" s="379"/>
      <c r="R66" s="499" t="s">
        <v>752</v>
      </c>
      <c r="S66" s="500"/>
      <c r="T66" s="500"/>
      <c r="U66" s="500"/>
      <c r="V66" s="380">
        <f>SUM(V3:V65)</f>
        <v>632734863.98000014</v>
      </c>
      <c r="W66" s="381">
        <f>SUM(W3:W65)</f>
        <v>632734863.98000002</v>
      </c>
      <c r="X66" s="382">
        <f>V66/O66</f>
        <v>0.6100891443922194</v>
      </c>
      <c r="Y66" s="81"/>
      <c r="Z66" s="383"/>
      <c r="AA66" s="83">
        <f t="shared" si="0"/>
        <v>632734863.98000014</v>
      </c>
      <c r="AB66" s="384"/>
    </row>
    <row r="67" spans="2:28" s="348" customFormat="1" ht="21.6" customHeight="1" x14ac:dyDescent="0.3">
      <c r="B67" s="352"/>
      <c r="C67" s="368"/>
      <c r="D67" s="386"/>
      <c r="E67" s="387"/>
      <c r="Q67" s="39"/>
      <c r="R67" s="4"/>
      <c r="S67" s="388"/>
      <c r="U67" s="389"/>
      <c r="V67" s="390"/>
      <c r="W67" s="390"/>
      <c r="X67" s="391"/>
      <c r="Y67" s="392"/>
    </row>
    <row r="68" spans="2:28" s="348" customFormat="1" ht="26.1" customHeight="1" x14ac:dyDescent="0.3">
      <c r="B68" s="352"/>
      <c r="C68" s="368"/>
      <c r="E68" s="387"/>
      <c r="Q68" s="39"/>
      <c r="R68" s="4"/>
      <c r="S68" s="393" t="s">
        <v>753</v>
      </c>
      <c r="T68" s="394"/>
      <c r="U68" s="501" t="s">
        <v>754</v>
      </c>
      <c r="V68" s="502"/>
      <c r="W68" s="395" t="s">
        <v>755</v>
      </c>
      <c r="X68" s="396"/>
      <c r="Y68" s="397"/>
    </row>
    <row r="69" spans="2:28" s="348" customFormat="1" ht="23.1" customHeight="1" x14ac:dyDescent="0.35">
      <c r="B69" s="352"/>
      <c r="C69" s="368"/>
      <c r="E69" s="387"/>
      <c r="H69" s="398"/>
      <c r="N69" s="398"/>
      <c r="Q69" s="39"/>
      <c r="R69" s="4"/>
      <c r="S69" s="399" t="s">
        <v>546</v>
      </c>
      <c r="T69" s="400"/>
      <c r="U69" s="401"/>
      <c r="V69" s="402">
        <v>248795078.40000001</v>
      </c>
      <c r="W69" s="403">
        <f t="shared" ref="W69:W75" si="2">V69/V$75</f>
        <v>0.39320589485940538</v>
      </c>
      <c r="X69" s="396"/>
      <c r="Y69" s="404"/>
    </row>
    <row r="70" spans="2:28" s="348" customFormat="1" ht="23.1" customHeight="1" x14ac:dyDescent="0.35">
      <c r="B70" s="352"/>
      <c r="C70" s="368"/>
      <c r="D70" s="405"/>
      <c r="E70" s="387"/>
      <c r="H70" s="406"/>
      <c r="N70" s="398"/>
      <c r="Q70" s="39"/>
      <c r="R70" s="4"/>
      <c r="S70" s="399" t="s">
        <v>639</v>
      </c>
      <c r="T70" s="400"/>
      <c r="U70" s="401"/>
      <c r="V70" s="402">
        <v>105000000</v>
      </c>
      <c r="W70" s="403">
        <f t="shared" si="2"/>
        <v>0.16594628489338142</v>
      </c>
      <c r="X70" s="396"/>
      <c r="Y70" s="404"/>
    </row>
    <row r="71" spans="2:28" s="348" customFormat="1" ht="23.1" customHeight="1" x14ac:dyDescent="0.35">
      <c r="B71" s="352"/>
      <c r="C71" s="368"/>
      <c r="E71" s="387"/>
      <c r="N71" s="398"/>
      <c r="Q71" s="39"/>
      <c r="R71" s="4"/>
      <c r="S71" s="399" t="s">
        <v>519</v>
      </c>
      <c r="T71" s="400"/>
      <c r="U71" s="401"/>
      <c r="V71" s="402">
        <v>186010751.69</v>
      </c>
      <c r="W71" s="403">
        <f t="shared" si="2"/>
        <v>0.29397898279219781</v>
      </c>
      <c r="X71" s="396"/>
      <c r="Y71" s="404"/>
    </row>
    <row r="72" spans="2:28" s="348" customFormat="1" ht="23.1" customHeight="1" x14ac:dyDescent="0.35">
      <c r="B72" s="352"/>
      <c r="C72" s="368"/>
      <c r="E72" s="387"/>
      <c r="Q72" s="39"/>
      <c r="R72" s="4"/>
      <c r="S72" s="399" t="s">
        <v>536</v>
      </c>
      <c r="T72" s="400"/>
      <c r="U72" s="401"/>
      <c r="V72" s="402">
        <v>31533423.300000001</v>
      </c>
      <c r="W72" s="403">
        <f t="shared" si="2"/>
        <v>4.9836709015289443E-2</v>
      </c>
      <c r="X72" s="396"/>
      <c r="Y72" s="404"/>
      <c r="Z72" s="407"/>
    </row>
    <row r="73" spans="2:28" s="348" customFormat="1" ht="23.1" customHeight="1" x14ac:dyDescent="0.35">
      <c r="B73" s="352"/>
      <c r="C73" s="368"/>
      <c r="E73" s="387"/>
      <c r="Q73" s="39"/>
      <c r="R73" s="4"/>
      <c r="S73" s="399" t="s">
        <v>747</v>
      </c>
      <c r="T73" s="400"/>
      <c r="U73" s="401"/>
      <c r="V73" s="402">
        <v>26068000</v>
      </c>
      <c r="W73" s="403">
        <f t="shared" si="2"/>
        <v>4.1198930996196828E-2</v>
      </c>
      <c r="X73" s="396"/>
      <c r="Y73" s="404"/>
    </row>
    <row r="74" spans="2:28" s="348" customFormat="1" ht="23.1" customHeight="1" x14ac:dyDescent="0.35">
      <c r="B74" s="352"/>
      <c r="C74" s="368"/>
      <c r="E74" s="387"/>
      <c r="Q74" s="39"/>
      <c r="R74" s="4"/>
      <c r="S74" s="399" t="s">
        <v>749</v>
      </c>
      <c r="T74" s="400"/>
      <c r="U74" s="401"/>
      <c r="V74" s="402">
        <v>35327610.590000004</v>
      </c>
      <c r="W74" s="403">
        <f t="shared" si="2"/>
        <v>5.5833197443529319E-2</v>
      </c>
      <c r="X74" s="396"/>
      <c r="Y74" s="404"/>
    </row>
    <row r="75" spans="2:28" s="348" customFormat="1" ht="23.1" customHeight="1" x14ac:dyDescent="0.3">
      <c r="B75" s="352"/>
      <c r="C75" s="368"/>
      <c r="E75" s="387"/>
      <c r="Q75" s="39"/>
      <c r="R75" s="4"/>
      <c r="S75" s="408"/>
      <c r="T75" s="409"/>
      <c r="U75" s="410" t="s">
        <v>356</v>
      </c>
      <c r="V75" s="411">
        <f>SUM(V69:V74)</f>
        <v>632734863.9799999</v>
      </c>
      <c r="W75" s="412">
        <f t="shared" si="2"/>
        <v>1</v>
      </c>
      <c r="X75" s="396"/>
      <c r="Y75" s="397"/>
    </row>
    <row r="76" spans="2:28" s="415" customFormat="1" ht="27" customHeight="1" x14ac:dyDescent="0.3">
      <c r="B76" s="503"/>
      <c r="C76" s="342"/>
      <c r="D76" s="413"/>
      <c r="E76" s="414"/>
      <c r="M76" s="416"/>
      <c r="O76" s="415">
        <v>1025246706.0053999</v>
      </c>
      <c r="P76" s="417"/>
      <c r="Q76" s="418"/>
      <c r="R76" s="418"/>
      <c r="S76" s="419"/>
      <c r="T76" s="420"/>
      <c r="U76" s="421"/>
      <c r="V76" s="422"/>
      <c r="W76" s="423"/>
      <c r="X76" s="424"/>
      <c r="Y76" s="425"/>
      <c r="AB76" s="417"/>
    </row>
    <row r="77" spans="2:28" s="415" customFormat="1" ht="47.85" customHeight="1" x14ac:dyDescent="0.3">
      <c r="B77" s="503"/>
      <c r="C77" s="368"/>
      <c r="D77" s="426" t="s">
        <v>756</v>
      </c>
      <c r="E77" s="427"/>
      <c r="F77" s="428"/>
      <c r="G77" s="429" t="s">
        <v>757</v>
      </c>
      <c r="H77" s="430">
        <f>497623353+336000</f>
        <v>497959353</v>
      </c>
      <c r="I77" s="431"/>
      <c r="J77" s="431"/>
      <c r="K77" s="431"/>
      <c r="L77" s="431"/>
      <c r="M77" s="39"/>
      <c r="N77" s="41"/>
      <c r="O77" s="41"/>
      <c r="P77" s="417"/>
      <c r="Q77" s="418"/>
      <c r="R77" s="418"/>
      <c r="S77" s="419"/>
      <c r="T77" s="420"/>
      <c r="U77" s="421"/>
      <c r="V77" s="422"/>
      <c r="W77" s="423"/>
      <c r="X77" s="424"/>
      <c r="Y77" s="425"/>
      <c r="AB77" s="417"/>
    </row>
    <row r="78" spans="2:28" s="415" customFormat="1" ht="48.6" customHeight="1" x14ac:dyDescent="0.3">
      <c r="B78" s="503"/>
      <c r="C78" s="368"/>
      <c r="D78" s="426" t="s">
        <v>758</v>
      </c>
      <c r="E78" s="427"/>
      <c r="F78" s="428"/>
      <c r="G78" s="429" t="s">
        <v>757</v>
      </c>
      <c r="H78" s="430">
        <f>20600000</f>
        <v>20600000</v>
      </c>
      <c r="I78" s="431"/>
      <c r="J78" s="432"/>
      <c r="K78" s="431"/>
      <c r="L78" s="431"/>
      <c r="M78" s="433"/>
      <c r="N78" s="41"/>
      <c r="O78" s="41"/>
      <c r="P78" s="417"/>
      <c r="Q78" s="418"/>
      <c r="R78" s="418"/>
      <c r="S78" s="419"/>
      <c r="T78" s="420"/>
      <c r="U78" s="421"/>
      <c r="V78" s="422"/>
      <c r="W78" s="423"/>
      <c r="X78" s="424"/>
      <c r="Y78" s="425"/>
      <c r="AB78" s="417"/>
    </row>
    <row r="79" spans="2:28" s="415" customFormat="1" ht="27" customHeight="1" x14ac:dyDescent="0.3">
      <c r="B79" s="503"/>
      <c r="C79" s="368"/>
      <c r="D79" s="426" t="s">
        <v>759</v>
      </c>
      <c r="E79" s="427"/>
      <c r="F79" s="428"/>
      <c r="G79" s="429" t="s">
        <v>757</v>
      </c>
      <c r="H79" s="430">
        <f>SUM(H77:H78)</f>
        <v>518559353</v>
      </c>
      <c r="I79" s="434"/>
      <c r="J79" s="431"/>
      <c r="K79" s="431"/>
      <c r="L79" s="431"/>
      <c r="M79" s="433"/>
      <c r="N79" s="41"/>
      <c r="O79" s="41"/>
      <c r="P79" s="417"/>
      <c r="Q79" s="418"/>
      <c r="R79" s="418"/>
      <c r="S79" s="419"/>
      <c r="T79" s="420"/>
      <c r="U79" s="421"/>
      <c r="V79" s="422"/>
      <c r="W79" s="423"/>
      <c r="X79" s="424"/>
      <c r="Y79" s="425"/>
      <c r="AB79" s="417"/>
    </row>
    <row r="80" spans="2:28" s="415" customFormat="1" ht="27" customHeight="1" thickBot="1" x14ac:dyDescent="0.35">
      <c r="B80" s="503"/>
      <c r="C80" s="368"/>
      <c r="D80" s="426" t="s">
        <v>760</v>
      </c>
      <c r="E80" s="427"/>
      <c r="F80" s="428"/>
      <c r="G80" s="429" t="s">
        <v>757</v>
      </c>
      <c r="H80" s="435">
        <f>H79-H66</f>
        <v>-2.6999711990356445E-3</v>
      </c>
      <c r="I80" s="431"/>
      <c r="J80" s="431"/>
      <c r="K80" s="431"/>
      <c r="L80" s="431"/>
      <c r="M80" s="433"/>
      <c r="N80" s="41"/>
      <c r="O80" s="41"/>
      <c r="P80" s="417"/>
      <c r="Q80" s="418"/>
      <c r="R80" s="418"/>
      <c r="S80" s="419"/>
      <c r="T80" s="420"/>
      <c r="U80" s="421"/>
      <c r="V80" s="422"/>
      <c r="W80" s="423"/>
      <c r="X80" s="424"/>
      <c r="Y80" s="425"/>
      <c r="AB80" s="417"/>
    </row>
    <row r="81" spans="2:29" s="415" customFormat="1" ht="27" customHeight="1" thickBot="1" x14ac:dyDescent="0.35">
      <c r="B81" s="503"/>
      <c r="C81" s="342"/>
      <c r="D81" s="436"/>
      <c r="E81" s="437"/>
      <c r="F81" s="438"/>
      <c r="G81" s="439"/>
      <c r="H81" s="440"/>
      <c r="I81" s="441"/>
      <c r="J81" s="441"/>
      <c r="K81" s="441"/>
      <c r="M81" s="442">
        <f t="shared" ref="M81:M88" si="3">N81/N$88</f>
        <v>0.45290081708604835</v>
      </c>
      <c r="N81" s="443">
        <v>444400000</v>
      </c>
      <c r="O81" s="444">
        <v>444400000</v>
      </c>
      <c r="P81" s="445">
        <f t="shared" ref="P81:P88" si="4">O81/O$88</f>
        <v>0.4334566474578852</v>
      </c>
      <c r="Q81" s="418"/>
      <c r="R81" s="418"/>
      <c r="S81" s="419"/>
      <c r="T81" s="420"/>
      <c r="U81" s="421"/>
      <c r="V81" s="422"/>
      <c r="W81" s="423"/>
      <c r="X81" s="424"/>
      <c r="Y81" s="425"/>
      <c r="AB81" s="445" t="e">
        <f t="shared" ref="AB81:AB88" si="5">Z81/Z$88</f>
        <v>#DIV/0!</v>
      </c>
    </row>
    <row r="82" spans="2:29" ht="27" customHeight="1" thickBot="1" x14ac:dyDescent="0.35">
      <c r="B82" s="503"/>
      <c r="C82" s="342"/>
      <c r="F82" s="41"/>
      <c r="H82" s="448"/>
      <c r="I82" s="41"/>
      <c r="J82" s="41"/>
      <c r="K82" s="41"/>
      <c r="M82" s="442">
        <f t="shared" si="3"/>
        <v>0.40688921472387268</v>
      </c>
      <c r="N82" s="449">
        <v>399252022.07999998</v>
      </c>
      <c r="O82" s="450">
        <v>399252022.07999998</v>
      </c>
      <c r="P82" s="445">
        <f t="shared" si="4"/>
        <v>0.38942043875242649</v>
      </c>
      <c r="AB82" s="445" t="e">
        <f t="shared" si="5"/>
        <v>#DIV/0!</v>
      </c>
    </row>
    <row r="83" spans="2:29" ht="27" customHeight="1" thickBot="1" x14ac:dyDescent="0.35">
      <c r="B83" s="405"/>
      <c r="D83" s="436"/>
      <c r="E83" s="437"/>
      <c r="F83" s="431"/>
      <c r="G83" s="439"/>
      <c r="H83" s="448"/>
      <c r="I83" s="41"/>
      <c r="J83" s="41"/>
      <c r="K83" s="41"/>
      <c r="M83" s="442">
        <f t="shared" si="3"/>
        <v>9.4617800199506247E-2</v>
      </c>
      <c r="N83" s="443">
        <v>92841851.510000005</v>
      </c>
      <c r="O83" s="444">
        <v>92841851.510000005</v>
      </c>
      <c r="P83" s="445">
        <f t="shared" si="4"/>
        <v>9.0555620385480193E-2</v>
      </c>
      <c r="AB83" s="445" t="e">
        <f t="shared" si="5"/>
        <v>#DIV/0!</v>
      </c>
    </row>
    <row r="84" spans="2:29" ht="16.2" thickBot="1" x14ac:dyDescent="0.35">
      <c r="H84" s="448"/>
      <c r="I84" s="41"/>
      <c r="J84" s="41"/>
      <c r="K84" s="41"/>
      <c r="M84" s="442">
        <f t="shared" si="3"/>
        <v>1.6020703970730604E-2</v>
      </c>
      <c r="N84" s="458">
        <v>15720000</v>
      </c>
      <c r="O84" s="459">
        <v>30720000</v>
      </c>
      <c r="P84" s="445">
        <f t="shared" si="4"/>
        <v>2.9963519824271451E-2</v>
      </c>
      <c r="AB84" s="445" t="e">
        <f t="shared" si="5"/>
        <v>#DIV/0!</v>
      </c>
    </row>
    <row r="85" spans="2:29" ht="16.2" thickBot="1" x14ac:dyDescent="0.35">
      <c r="H85" s="448"/>
      <c r="I85" s="41"/>
      <c r="J85" s="41"/>
      <c r="K85" s="41"/>
      <c r="M85" s="442">
        <f t="shared" si="3"/>
        <v>2.9571464019842168E-2</v>
      </c>
      <c r="N85" s="460">
        <v>29016416.210000001</v>
      </c>
      <c r="O85" s="461">
        <v>58032832.409999996</v>
      </c>
      <c r="P85" s="445">
        <f t="shared" si="4"/>
        <v>5.6603773579936775E-2</v>
      </c>
      <c r="AB85" s="445" t="e">
        <f t="shared" si="5"/>
        <v>#DIV/0!</v>
      </c>
    </row>
    <row r="86" spans="2:29" ht="16.2" thickBot="1" x14ac:dyDescent="0.35">
      <c r="H86" s="448"/>
      <c r="I86" s="41"/>
      <c r="J86" s="41"/>
      <c r="K86" s="41"/>
      <c r="M86" s="442"/>
      <c r="N86" s="460"/>
      <c r="O86" s="461"/>
      <c r="P86" s="445"/>
      <c r="AB86" s="445"/>
    </row>
    <row r="87" spans="2:29" ht="16.2" thickBot="1" x14ac:dyDescent="0.35">
      <c r="H87" s="448"/>
      <c r="I87" s="41"/>
      <c r="J87" s="41"/>
      <c r="K87" s="41"/>
      <c r="M87" s="442"/>
      <c r="N87" s="460"/>
      <c r="O87" s="461"/>
      <c r="P87" s="445"/>
      <c r="AB87" s="445"/>
    </row>
    <row r="88" spans="2:29" ht="14.85" customHeight="1" thickBot="1" x14ac:dyDescent="0.35">
      <c r="H88" s="448"/>
      <c r="I88" s="41"/>
      <c r="J88" s="41"/>
      <c r="K88" s="41"/>
      <c r="M88" s="442">
        <f t="shared" si="3"/>
        <v>1</v>
      </c>
      <c r="N88" s="462">
        <v>981230289.79999995</v>
      </c>
      <c r="O88" s="463">
        <f>SUM(O81:O85)</f>
        <v>1025246705.9999999</v>
      </c>
      <c r="P88" s="445">
        <f t="shared" si="4"/>
        <v>1</v>
      </c>
      <c r="AB88" s="445" t="e">
        <f t="shared" si="5"/>
        <v>#DIV/0!</v>
      </c>
    </row>
    <row r="89" spans="2:29" ht="14.85" customHeight="1" x14ac:dyDescent="0.3">
      <c r="H89" s="448"/>
      <c r="I89" s="41"/>
      <c r="J89" s="41"/>
      <c r="K89" s="41"/>
      <c r="M89" s="433"/>
      <c r="N89" s="464"/>
    </row>
    <row r="90" spans="2:29" ht="14.85" customHeight="1" x14ac:dyDescent="0.3">
      <c r="H90" s="448"/>
      <c r="I90" s="41"/>
      <c r="J90" s="41"/>
      <c r="K90" s="41"/>
      <c r="M90" s="39"/>
    </row>
    <row r="91" spans="2:29" ht="14.85" customHeight="1" x14ac:dyDescent="0.3">
      <c r="H91" s="465"/>
      <c r="M91" s="39"/>
    </row>
    <row r="92" spans="2:29" ht="14.85" customHeight="1" x14ac:dyDescent="0.3">
      <c r="H92" s="465"/>
      <c r="M92" s="39"/>
    </row>
    <row r="93" spans="2:29" s="32" customFormat="1" ht="14.85" customHeight="1" x14ac:dyDescent="0.3">
      <c r="B93" s="42"/>
      <c r="C93" s="385"/>
      <c r="D93" s="446"/>
      <c r="E93" s="447"/>
      <c r="F93" s="14"/>
      <c r="G93" s="41"/>
      <c r="H93" s="40"/>
      <c r="I93" s="40"/>
      <c r="J93" s="40"/>
      <c r="K93" s="40"/>
      <c r="L93" s="41"/>
      <c r="M93" s="6"/>
      <c r="N93" s="40"/>
      <c r="O93" s="40"/>
      <c r="Q93" s="451"/>
      <c r="R93" s="451"/>
      <c r="S93" s="452"/>
      <c r="T93" s="453"/>
      <c r="U93" s="454"/>
      <c r="V93" s="455"/>
      <c r="W93" s="456"/>
      <c r="X93" s="391"/>
      <c r="Y93" s="457"/>
      <c r="Z93" s="41"/>
      <c r="AA93" s="41"/>
      <c r="AC93" s="41"/>
    </row>
    <row r="94" spans="2:29" s="32" customFormat="1" ht="14.85" customHeight="1" x14ac:dyDescent="0.3">
      <c r="B94" s="42"/>
      <c r="C94" s="385"/>
      <c r="D94" s="446"/>
      <c r="E94" s="447"/>
      <c r="F94" s="14"/>
      <c r="G94" s="41"/>
      <c r="H94" s="40"/>
      <c r="I94" s="40"/>
      <c r="J94" s="40"/>
      <c r="K94" s="40"/>
      <c r="L94" s="41"/>
      <c r="M94" s="6"/>
      <c r="N94" s="465"/>
      <c r="O94" s="465"/>
      <c r="Q94" s="451"/>
      <c r="R94" s="451"/>
      <c r="S94" s="452"/>
      <c r="T94" s="453"/>
      <c r="U94" s="454"/>
      <c r="V94" s="455"/>
      <c r="W94" s="456"/>
      <c r="X94" s="391"/>
      <c r="Y94" s="457"/>
      <c r="Z94" s="41"/>
      <c r="AA94" s="41"/>
      <c r="AC94" s="41"/>
    </row>
    <row r="95" spans="2:29" s="32" customFormat="1" ht="14.85" customHeight="1" x14ac:dyDescent="0.3">
      <c r="B95" s="42"/>
      <c r="C95" s="385"/>
      <c r="D95" s="446"/>
      <c r="E95" s="447"/>
      <c r="F95" s="14"/>
      <c r="G95" s="41"/>
      <c r="H95" s="40"/>
      <c r="I95" s="40"/>
      <c r="J95" s="40"/>
      <c r="K95" s="40"/>
      <c r="L95" s="41"/>
      <c r="M95" s="4" t="s">
        <v>761</v>
      </c>
      <c r="N95" s="465">
        <v>2276868.36</v>
      </c>
      <c r="O95" s="465"/>
      <c r="Q95" s="451"/>
      <c r="R95" s="451"/>
      <c r="S95" s="452"/>
      <c r="T95" s="453"/>
      <c r="U95" s="454"/>
      <c r="V95" s="455"/>
      <c r="W95" s="456"/>
      <c r="X95" s="391"/>
      <c r="Y95" s="457"/>
      <c r="Z95" s="41"/>
      <c r="AA95" s="41"/>
      <c r="AC95" s="41"/>
    </row>
    <row r="96" spans="2:29" s="32" customFormat="1" ht="14.85" customHeight="1" x14ac:dyDescent="0.3">
      <c r="B96" s="42"/>
      <c r="C96" s="385"/>
      <c r="D96" s="446"/>
      <c r="E96" s="447"/>
      <c r="F96" s="14"/>
      <c r="G96" s="41"/>
      <c r="H96" s="40"/>
      <c r="I96" s="40"/>
      <c r="J96" s="40"/>
      <c r="K96" s="40"/>
      <c r="L96" s="41"/>
      <c r="M96" s="6" t="s">
        <v>762</v>
      </c>
      <c r="N96" s="465">
        <v>2000000</v>
      </c>
      <c r="O96" s="465"/>
      <c r="Q96" s="451"/>
      <c r="R96" s="451"/>
      <c r="S96" s="452"/>
      <c r="T96" s="453"/>
      <c r="U96" s="454"/>
      <c r="V96" s="455"/>
      <c r="W96" s="456"/>
      <c r="X96" s="391"/>
      <c r="Y96" s="457"/>
      <c r="Z96" s="41"/>
      <c r="AA96" s="41"/>
      <c r="AC96" s="41"/>
    </row>
    <row r="97" spans="2:29" s="32" customFormat="1" ht="14.85" customHeight="1" x14ac:dyDescent="0.3">
      <c r="B97" s="42"/>
      <c r="C97" s="385"/>
      <c r="D97" s="446"/>
      <c r="E97" s="447"/>
      <c r="F97" s="14"/>
      <c r="G97" s="41"/>
      <c r="H97" s="40">
        <v>100</v>
      </c>
      <c r="I97" s="40">
        <v>6</v>
      </c>
      <c r="J97" s="40"/>
      <c r="K97" s="40"/>
      <c r="L97" s="41"/>
      <c r="M97" s="6" t="s">
        <v>763</v>
      </c>
      <c r="N97" s="465">
        <f>N95-N96</f>
        <v>276868.35999999987</v>
      </c>
      <c r="O97" s="465"/>
      <c r="Q97" s="451"/>
      <c r="R97" s="451"/>
      <c r="S97" s="452"/>
      <c r="T97" s="453"/>
      <c r="U97" s="454"/>
      <c r="V97" s="455"/>
      <c r="W97" s="456"/>
      <c r="X97" s="391"/>
      <c r="Y97" s="457"/>
      <c r="Z97" s="41"/>
      <c r="AA97" s="41"/>
      <c r="AC97" s="41"/>
    </row>
    <row r="98" spans="2:29" s="32" customFormat="1" ht="14.85" customHeight="1" x14ac:dyDescent="0.3">
      <c r="B98" s="42"/>
      <c r="C98" s="385"/>
      <c r="D98" s="446"/>
      <c r="E98" s="447"/>
      <c r="F98" s="14"/>
      <c r="G98" s="41"/>
      <c r="H98" s="40"/>
      <c r="I98" s="40"/>
      <c r="J98" s="40"/>
      <c r="K98" s="40"/>
      <c r="L98" s="41"/>
      <c r="M98" s="6" t="s">
        <v>764</v>
      </c>
      <c r="N98" s="466"/>
      <c r="O98" s="466"/>
      <c r="Q98" s="451"/>
      <c r="R98" s="451"/>
      <c r="S98" s="452"/>
      <c r="T98" s="453"/>
      <c r="U98" s="454"/>
      <c r="V98" s="455"/>
      <c r="W98" s="456"/>
      <c r="X98" s="391"/>
      <c r="Y98" s="457"/>
      <c r="Z98" s="41"/>
      <c r="AA98" s="41"/>
      <c r="AC98" s="41"/>
    </row>
    <row r="99" spans="2:29" s="32" customFormat="1" ht="14.85" customHeight="1" x14ac:dyDescent="0.3">
      <c r="B99" s="42"/>
      <c r="C99" s="385"/>
      <c r="D99" s="446"/>
      <c r="E99" s="447"/>
      <c r="F99" s="14"/>
      <c r="G99" s="41"/>
      <c r="H99" s="40"/>
      <c r="I99" s="40">
        <f>496*6/100</f>
        <v>29.76</v>
      </c>
      <c r="J99" s="40"/>
      <c r="K99" s="40"/>
      <c r="L99" s="41"/>
      <c r="M99" s="6"/>
      <c r="N99" s="40">
        <v>3656951.5124528399</v>
      </c>
      <c r="O99" s="40"/>
      <c r="Q99" s="451"/>
      <c r="R99" s="451"/>
      <c r="S99" s="452"/>
      <c r="T99" s="453"/>
      <c r="U99" s="454"/>
      <c r="V99" s="455"/>
      <c r="W99" s="456"/>
      <c r="X99" s="391"/>
      <c r="Y99" s="457"/>
      <c r="Z99" s="41"/>
      <c r="AA99" s="41"/>
      <c r="AC99" s="41"/>
    </row>
    <row r="100" spans="2:29" s="32" customFormat="1" ht="14.85" customHeight="1" x14ac:dyDescent="0.3">
      <c r="B100" s="42"/>
      <c r="C100" s="385"/>
      <c r="D100" s="446"/>
      <c r="E100" s="447"/>
      <c r="F100" s="14"/>
      <c r="G100" s="41"/>
      <c r="H100" s="40"/>
      <c r="I100" s="40"/>
      <c r="J100" s="40"/>
      <c r="K100" s="40"/>
      <c r="L100" s="41"/>
      <c r="M100" s="6"/>
      <c r="N100" s="40"/>
      <c r="O100" s="40"/>
      <c r="Q100" s="451"/>
      <c r="R100" s="451"/>
      <c r="S100" s="452"/>
      <c r="T100" s="453"/>
      <c r="U100" s="454"/>
      <c r="V100" s="455"/>
      <c r="W100" s="456"/>
      <c r="X100" s="391"/>
      <c r="Y100" s="457"/>
      <c r="Z100" s="41"/>
      <c r="AA100" s="41"/>
      <c r="AC100" s="41"/>
    </row>
    <row r="101" spans="2:29" s="32" customFormat="1" ht="14.85" customHeight="1" x14ac:dyDescent="0.3">
      <c r="B101" s="42"/>
      <c r="C101" s="385"/>
      <c r="D101" s="446"/>
      <c r="E101" s="447"/>
      <c r="F101" s="14"/>
      <c r="G101" s="41"/>
      <c r="H101" s="40"/>
      <c r="I101" s="40"/>
      <c r="J101" s="40"/>
      <c r="K101" s="40"/>
      <c r="L101" s="41"/>
      <c r="M101" s="6"/>
      <c r="N101" s="40"/>
      <c r="O101" s="40"/>
      <c r="Q101" s="451"/>
      <c r="R101" s="451"/>
      <c r="S101" s="452"/>
      <c r="T101" s="453"/>
      <c r="U101" s="454"/>
      <c r="V101" s="455"/>
      <c r="W101" s="456"/>
      <c r="X101" s="391"/>
      <c r="Y101" s="457"/>
      <c r="Z101" s="41"/>
      <c r="AA101" s="41"/>
      <c r="AC101" s="41"/>
    </row>
    <row r="102" spans="2:29" s="32" customFormat="1" ht="14.85" customHeight="1" x14ac:dyDescent="0.3">
      <c r="B102" s="42"/>
      <c r="C102" s="385"/>
      <c r="D102" s="446"/>
      <c r="E102" s="447"/>
      <c r="F102" s="14"/>
      <c r="G102" s="41"/>
      <c r="H102" s="40"/>
      <c r="I102" s="40"/>
      <c r="J102" s="40"/>
      <c r="K102" s="40"/>
      <c r="L102" s="41"/>
      <c r="M102" s="6"/>
      <c r="N102" s="40"/>
      <c r="O102" s="40"/>
      <c r="Q102" s="451"/>
      <c r="R102" s="451"/>
      <c r="S102" s="452"/>
      <c r="T102" s="453"/>
      <c r="U102" s="454"/>
      <c r="V102" s="455"/>
      <c r="W102" s="456"/>
      <c r="X102" s="391"/>
      <c r="Y102" s="457"/>
      <c r="Z102" s="41"/>
      <c r="AA102" s="41"/>
      <c r="AC102" s="41"/>
    </row>
    <row r="103" spans="2:29" s="32" customFormat="1" ht="14.85" customHeight="1" x14ac:dyDescent="0.3">
      <c r="B103" s="42"/>
      <c r="C103" s="385"/>
      <c r="D103" s="446"/>
      <c r="E103" s="447"/>
      <c r="F103" s="14"/>
      <c r="G103" s="41"/>
      <c r="H103" s="40"/>
      <c r="I103" s="40"/>
      <c r="J103" s="40"/>
      <c r="K103" s="40"/>
      <c r="L103" s="41"/>
      <c r="M103" s="6"/>
      <c r="N103" s="40"/>
      <c r="O103" s="40"/>
      <c r="Q103" s="451"/>
      <c r="R103" s="451"/>
      <c r="S103" s="452"/>
      <c r="T103" s="453"/>
      <c r="U103" s="454"/>
      <c r="V103" s="455"/>
      <c r="W103" s="456"/>
      <c r="X103" s="391"/>
      <c r="Y103" s="457"/>
      <c r="Z103" s="41"/>
      <c r="AA103" s="41"/>
      <c r="AC103" s="41"/>
    </row>
    <row r="104" spans="2:29" s="32" customFormat="1" ht="14.85" customHeight="1" x14ac:dyDescent="0.3">
      <c r="B104" s="42"/>
      <c r="C104" s="385"/>
      <c r="D104" s="446"/>
      <c r="E104" s="447"/>
      <c r="F104" s="14"/>
      <c r="G104" s="41"/>
      <c r="H104" s="40"/>
      <c r="I104" s="40"/>
      <c r="J104" s="40"/>
      <c r="K104" s="40"/>
      <c r="L104" s="41"/>
      <c r="M104" s="6"/>
      <c r="N104" s="40"/>
      <c r="O104" s="40"/>
      <c r="Q104" s="451"/>
      <c r="R104" s="451"/>
      <c r="S104" s="452"/>
      <c r="T104" s="453"/>
      <c r="U104" s="454"/>
      <c r="V104" s="455"/>
      <c r="W104" s="456"/>
      <c r="X104" s="391"/>
      <c r="Y104" s="457"/>
      <c r="Z104" s="41"/>
      <c r="AA104" s="41"/>
      <c r="AC104" s="41"/>
    </row>
    <row r="105" spans="2:29" s="32" customFormat="1" ht="14.85" customHeight="1" x14ac:dyDescent="0.3">
      <c r="B105" s="42"/>
      <c r="C105" s="385"/>
      <c r="D105" s="446"/>
      <c r="E105" s="447"/>
      <c r="F105" s="14"/>
      <c r="G105" s="41"/>
      <c r="H105" s="40"/>
      <c r="I105" s="40"/>
      <c r="J105" s="40"/>
      <c r="K105" s="40"/>
      <c r="L105" s="41"/>
      <c r="M105" s="6"/>
      <c r="N105" s="40"/>
      <c r="O105" s="40"/>
      <c r="Q105" s="451"/>
      <c r="R105" s="451"/>
      <c r="S105" s="452"/>
      <c r="T105" s="453"/>
      <c r="U105" s="454"/>
      <c r="V105" s="455"/>
      <c r="W105" s="456"/>
      <c r="X105" s="391"/>
      <c r="Y105" s="457"/>
      <c r="Z105" s="41"/>
      <c r="AA105" s="41"/>
      <c r="AC105" s="41"/>
    </row>
    <row r="106" spans="2:29" s="32" customFormat="1" ht="14.85" customHeight="1" x14ac:dyDescent="0.3">
      <c r="B106" s="42"/>
      <c r="C106" s="385"/>
      <c r="D106" s="446"/>
      <c r="E106" s="447"/>
      <c r="F106" s="14"/>
      <c r="G106" s="41"/>
      <c r="H106" s="40"/>
      <c r="I106" s="40"/>
      <c r="J106" s="40"/>
      <c r="K106" s="40"/>
      <c r="L106" s="41"/>
      <c r="M106" s="6"/>
      <c r="N106" s="40"/>
      <c r="O106" s="40"/>
      <c r="Q106" s="451"/>
      <c r="R106" s="451"/>
      <c r="S106" s="452"/>
      <c r="T106" s="453"/>
      <c r="U106" s="454"/>
      <c r="V106" s="455"/>
      <c r="W106" s="456"/>
      <c r="X106" s="391"/>
      <c r="Y106" s="457"/>
      <c r="Z106" s="41"/>
      <c r="AA106" s="41"/>
      <c r="AC106" s="41"/>
    </row>
    <row r="107" spans="2:29" s="32" customFormat="1" ht="15" customHeight="1" x14ac:dyDescent="0.3">
      <c r="B107" s="42"/>
      <c r="C107" s="385"/>
      <c r="D107" s="446"/>
      <c r="E107" s="447"/>
      <c r="F107" s="14"/>
      <c r="G107" s="41"/>
      <c r="H107" s="40"/>
      <c r="I107" s="40"/>
      <c r="J107" s="40"/>
      <c r="K107" s="40"/>
      <c r="L107" s="41"/>
      <c r="M107" s="6"/>
      <c r="N107" s="40"/>
      <c r="O107" s="40"/>
      <c r="Q107" s="451"/>
      <c r="R107" s="451"/>
      <c r="S107" s="452"/>
      <c r="T107" s="453"/>
      <c r="U107" s="454"/>
      <c r="V107" s="455"/>
      <c r="W107" s="456"/>
      <c r="X107" s="391"/>
      <c r="Y107" s="457"/>
      <c r="Z107" s="41"/>
      <c r="AA107" s="41"/>
      <c r="AC107" s="41"/>
    </row>
    <row r="112" spans="2:29" s="40" customFormat="1" x14ac:dyDescent="0.3">
      <c r="B112" s="42"/>
      <c r="C112" s="385"/>
      <c r="D112" s="446"/>
      <c r="E112" s="447"/>
      <c r="F112" s="14"/>
      <c r="G112" s="41"/>
      <c r="H112" s="40">
        <v>200475067.63999999</v>
      </c>
      <c r="L112" s="41"/>
      <c r="M112" s="6"/>
      <c r="P112" s="32"/>
      <c r="Q112" s="451"/>
      <c r="R112" s="451"/>
      <c r="S112" s="452"/>
      <c r="T112" s="453"/>
      <c r="U112" s="454"/>
      <c r="V112" s="455"/>
      <c r="W112" s="456"/>
      <c r="X112" s="391"/>
      <c r="Y112" s="457"/>
      <c r="Z112" s="41"/>
      <c r="AA112" s="41"/>
      <c r="AB112" s="32"/>
      <c r="AC112" s="41"/>
    </row>
  </sheetData>
  <autoFilter ref="B2:AC66" xr:uid="{00000000-0009-0000-0000-000000000000}">
    <filterColumn colId="3">
      <filters>
        <filter val="Ministero del Lavoro e delle Politiche Sociali"/>
      </filters>
    </filterColumn>
  </autoFilter>
  <mergeCells count="151">
    <mergeCell ref="B1:P1"/>
    <mergeCell ref="Q1:U1"/>
    <mergeCell ref="V1:X1"/>
    <mergeCell ref="B3:B17"/>
    <mergeCell ref="H3:H17"/>
    <mergeCell ref="I3:I17"/>
    <mergeCell ref="N3:N17"/>
    <mergeCell ref="O3:O17"/>
    <mergeCell ref="W3:W17"/>
    <mergeCell ref="X3:X17"/>
    <mergeCell ref="K6:K7"/>
    <mergeCell ref="L6:L7"/>
    <mergeCell ref="M6:M7"/>
    <mergeCell ref="C8:C9"/>
    <mergeCell ref="D8:D9"/>
    <mergeCell ref="F8:F9"/>
    <mergeCell ref="G8:G9"/>
    <mergeCell ref="J8:J9"/>
    <mergeCell ref="K8:K9"/>
    <mergeCell ref="L8:L9"/>
    <mergeCell ref="C6:C7"/>
    <mergeCell ref="D6:D7"/>
    <mergeCell ref="E6:E7"/>
    <mergeCell ref="F6:F7"/>
    <mergeCell ref="G6:G7"/>
    <mergeCell ref="J6:J7"/>
    <mergeCell ref="AB12:AB13"/>
    <mergeCell ref="C15:C16"/>
    <mergeCell ref="D15:D16"/>
    <mergeCell ref="E15:E16"/>
    <mergeCell ref="F15:F16"/>
    <mergeCell ref="G15:G16"/>
    <mergeCell ref="M8:M9"/>
    <mergeCell ref="P8:P9"/>
    <mergeCell ref="AB8:AB9"/>
    <mergeCell ref="C12:C13"/>
    <mergeCell ref="D12:D13"/>
    <mergeCell ref="E12:E13"/>
    <mergeCell ref="F12:F13"/>
    <mergeCell ref="G12:G13"/>
    <mergeCell ref="J12:J13"/>
    <mergeCell ref="K12:K13"/>
    <mergeCell ref="AB15:AB16"/>
    <mergeCell ref="B18:B53"/>
    <mergeCell ref="C18:C24"/>
    <mergeCell ref="D18:D24"/>
    <mergeCell ref="E18:E23"/>
    <mergeCell ref="F18:F24"/>
    <mergeCell ref="L12:L13"/>
    <mergeCell ref="M12:M13"/>
    <mergeCell ref="P12:P13"/>
    <mergeCell ref="Q12:Q13"/>
    <mergeCell ref="K18:K24"/>
    <mergeCell ref="L18:L24"/>
    <mergeCell ref="K33:K35"/>
    <mergeCell ref="L33:L35"/>
    <mergeCell ref="J15:J16"/>
    <mergeCell ref="K15:K16"/>
    <mergeCell ref="L15:L16"/>
    <mergeCell ref="P15:P16"/>
    <mergeCell ref="AB18:AB24"/>
    <mergeCell ref="C25:C28"/>
    <mergeCell ref="D25:D28"/>
    <mergeCell ref="E25:E26"/>
    <mergeCell ref="F25:F28"/>
    <mergeCell ref="G25:G28"/>
    <mergeCell ref="J25:J28"/>
    <mergeCell ref="K25:K28"/>
    <mergeCell ref="L25:L28"/>
    <mergeCell ref="M25:M28"/>
    <mergeCell ref="M18:M24"/>
    <mergeCell ref="N18:N53"/>
    <mergeCell ref="O18:O53"/>
    <mergeCell ref="P18:P24"/>
    <mergeCell ref="W18:W53"/>
    <mergeCell ref="X18:X53"/>
    <mergeCell ref="P25:P28"/>
    <mergeCell ref="P29:P30"/>
    <mergeCell ref="M33:M35"/>
    <mergeCell ref="P33:P35"/>
    <mergeCell ref="G18:G24"/>
    <mergeCell ref="H18:H53"/>
    <mergeCell ref="I18:I53"/>
    <mergeCell ref="J18:J24"/>
    <mergeCell ref="AB29:AB30"/>
    <mergeCell ref="C31:C32"/>
    <mergeCell ref="D31:D32"/>
    <mergeCell ref="L31:L32"/>
    <mergeCell ref="M31:M32"/>
    <mergeCell ref="P31:P32"/>
    <mergeCell ref="AB31:AB32"/>
    <mergeCell ref="AB25:AB28"/>
    <mergeCell ref="C29:C30"/>
    <mergeCell ref="D29:D30"/>
    <mergeCell ref="E29:E30"/>
    <mergeCell ref="F29:F30"/>
    <mergeCell ref="G29:G30"/>
    <mergeCell ref="J29:J30"/>
    <mergeCell ref="K29:K30"/>
    <mergeCell ref="L29:L30"/>
    <mergeCell ref="M29:M30"/>
    <mergeCell ref="AB33:AB35"/>
    <mergeCell ref="C43:C44"/>
    <mergeCell ref="D43:D44"/>
    <mergeCell ref="C46:C47"/>
    <mergeCell ref="D46:D47"/>
    <mergeCell ref="E46:E47"/>
    <mergeCell ref="L46:L47"/>
    <mergeCell ref="P46:P47"/>
    <mergeCell ref="AB46:AB47"/>
    <mergeCell ref="C33:C35"/>
    <mergeCell ref="D33:D35"/>
    <mergeCell ref="E33:E34"/>
    <mergeCell ref="F33:F35"/>
    <mergeCell ref="G33:G35"/>
    <mergeCell ref="J33:J35"/>
    <mergeCell ref="AB48:AB49"/>
    <mergeCell ref="C50:C52"/>
    <mergeCell ref="D50:D52"/>
    <mergeCell ref="E50:E51"/>
    <mergeCell ref="F50:F52"/>
    <mergeCell ref="G50:G52"/>
    <mergeCell ref="L50:L52"/>
    <mergeCell ref="M50:M52"/>
    <mergeCell ref="P50:P52"/>
    <mergeCell ref="AB50:AB52"/>
    <mergeCell ref="C48:C49"/>
    <mergeCell ref="D48:D49"/>
    <mergeCell ref="G48:G49"/>
    <mergeCell ref="L48:L49"/>
    <mergeCell ref="M48:M49"/>
    <mergeCell ref="P48:P49"/>
    <mergeCell ref="E65:F65"/>
    <mergeCell ref="L65:M65"/>
    <mergeCell ref="R65:S65"/>
    <mergeCell ref="R66:U66"/>
    <mergeCell ref="U68:V68"/>
    <mergeCell ref="B76:B82"/>
    <mergeCell ref="X54:X61"/>
    <mergeCell ref="B62:B63"/>
    <mergeCell ref="O62:O63"/>
    <mergeCell ref="W62:W63"/>
    <mergeCell ref="X62:X63"/>
    <mergeCell ref="E64:F64"/>
    <mergeCell ref="L64:M64"/>
    <mergeCell ref="B54:B61"/>
    <mergeCell ref="H54:H61"/>
    <mergeCell ref="I54:I61"/>
    <mergeCell ref="N54:N61"/>
    <mergeCell ref="O54:O61"/>
    <mergeCell ref="W54:W61"/>
  </mergeCells>
  <conditionalFormatting sqref="V75">
    <cfRule type="cellIs" dxfId="1" priority="1" operator="lessThan">
      <formula>$V$66</formula>
    </cfRule>
    <cfRule type="cellIs" dxfId="0" priority="2" operator="greaterThan">
      <formula>$V$66</formula>
    </cfRule>
  </conditionalFormatting>
  <dataValidations count="1">
    <dataValidation type="list" allowBlank="1" showInputMessage="1" showErrorMessage="1" sqref="Z3:Z65" xr:uid="{0F21CAA2-164C-4833-BBE9-37E9002A143B}">
      <formula1>$S$69:$S$74</formula1>
    </dataValidation>
  </dataValidations>
  <printOptions horizontalCentered="1" verticalCentered="1"/>
  <pageMargins left="0.23622047244094491" right="0.23622047244094491" top="0.74803149606299213" bottom="0.74803149606299213" header="0.31496062992125984" footer="0.31496062992125984"/>
  <pageSetup paperSize="8" scale="44" orientation="portrait" r:id="rId1"/>
  <rowBreaks count="1" manualBreakCount="1">
    <brk id="17"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D045-C55A-4A7B-9A17-AD8CE1FD6A41}">
  <sheetPr filterMode="1"/>
  <dimension ref="B1:D113"/>
  <sheetViews>
    <sheetView topLeftCell="A16" workbookViewId="0">
      <selection activeCell="C55" sqref="C55"/>
    </sheetView>
  </sheetViews>
  <sheetFormatPr defaultRowHeight="14.4" x14ac:dyDescent="0.3"/>
  <cols>
    <col min="3" max="3" width="14.44140625" customWidth="1"/>
    <col min="4" max="4" width="17.5546875" customWidth="1"/>
  </cols>
  <sheetData>
    <row r="1" spans="2:4" x14ac:dyDescent="0.3">
      <c r="B1" s="43" t="s">
        <v>102</v>
      </c>
      <c r="C1" s="43" t="s">
        <v>765</v>
      </c>
      <c r="D1" s="43" t="s">
        <v>766</v>
      </c>
    </row>
    <row r="2" spans="2:4" ht="14.85" customHeight="1" x14ac:dyDescent="0.3">
      <c r="B2" s="43" t="s">
        <v>372</v>
      </c>
      <c r="C2" s="42" t="s">
        <v>767</v>
      </c>
      <c r="D2" s="42" t="s">
        <v>140</v>
      </c>
    </row>
    <row r="3" spans="2:4" ht="14.85" customHeight="1" x14ac:dyDescent="0.3">
      <c r="B3" s="43" t="s">
        <v>373</v>
      </c>
      <c r="C3" s="42" t="s">
        <v>768</v>
      </c>
      <c r="D3" s="42" t="s">
        <v>140</v>
      </c>
    </row>
    <row r="4" spans="2:4" ht="14.85" customHeight="1" x14ac:dyDescent="0.3">
      <c r="B4" s="43" t="s">
        <v>374</v>
      </c>
      <c r="C4" s="42" t="s">
        <v>769</v>
      </c>
      <c r="D4" s="42" t="s">
        <v>140</v>
      </c>
    </row>
    <row r="5" spans="2:4" ht="14.85" customHeight="1" x14ac:dyDescent="0.3">
      <c r="B5" s="43" t="s">
        <v>375</v>
      </c>
      <c r="C5" s="42" t="s">
        <v>770</v>
      </c>
      <c r="D5" s="42" t="s">
        <v>140</v>
      </c>
    </row>
    <row r="6" spans="2:4" ht="14.85" customHeight="1" x14ac:dyDescent="0.3">
      <c r="B6" s="43" t="s">
        <v>376</v>
      </c>
      <c r="C6" s="42" t="s">
        <v>771</v>
      </c>
      <c r="D6" s="42" t="s">
        <v>109</v>
      </c>
    </row>
    <row r="7" spans="2:4" ht="14.85" customHeight="1" x14ac:dyDescent="0.3">
      <c r="B7" s="43" t="s">
        <v>377</v>
      </c>
      <c r="C7" s="42" t="s">
        <v>772</v>
      </c>
      <c r="D7" s="42" t="s">
        <v>109</v>
      </c>
    </row>
    <row r="8" spans="2:4" ht="14.85" customHeight="1" x14ac:dyDescent="0.3">
      <c r="B8" s="43" t="s">
        <v>378</v>
      </c>
      <c r="C8" s="42" t="s">
        <v>773</v>
      </c>
      <c r="D8" s="42" t="s">
        <v>152</v>
      </c>
    </row>
    <row r="9" spans="2:4" ht="14.85" customHeight="1" x14ac:dyDescent="0.3">
      <c r="B9" s="43" t="s">
        <v>379</v>
      </c>
      <c r="C9" s="42" t="s">
        <v>774</v>
      </c>
      <c r="D9" s="42" t="s">
        <v>152</v>
      </c>
    </row>
    <row r="10" spans="2:4" ht="14.85" customHeight="1" x14ac:dyDescent="0.3">
      <c r="B10" s="43" t="s">
        <v>380</v>
      </c>
      <c r="C10" s="42" t="s">
        <v>775</v>
      </c>
      <c r="D10" s="42" t="s">
        <v>152</v>
      </c>
    </row>
    <row r="11" spans="2:4" ht="14.85" customHeight="1" x14ac:dyDescent="0.3">
      <c r="B11" s="43" t="s">
        <v>381</v>
      </c>
      <c r="C11" s="42" t="s">
        <v>776</v>
      </c>
      <c r="D11" s="42" t="s">
        <v>152</v>
      </c>
    </row>
    <row r="12" spans="2:4" ht="14.85" customHeight="1" x14ac:dyDescent="0.3">
      <c r="B12" s="43" t="s">
        <v>382</v>
      </c>
      <c r="C12" s="42" t="s">
        <v>777</v>
      </c>
      <c r="D12" s="42" t="s">
        <v>152</v>
      </c>
    </row>
    <row r="13" spans="2:4" ht="14.85" customHeight="1" x14ac:dyDescent="0.3">
      <c r="B13" s="43" t="s">
        <v>383</v>
      </c>
      <c r="C13" s="42" t="s">
        <v>778</v>
      </c>
      <c r="D13" s="42" t="s">
        <v>146</v>
      </c>
    </row>
    <row r="14" spans="2:4" ht="14.85" customHeight="1" x14ac:dyDescent="0.3">
      <c r="B14" s="43" t="s">
        <v>384</v>
      </c>
      <c r="C14" s="42" t="s">
        <v>779</v>
      </c>
      <c r="D14" s="42" t="s">
        <v>146</v>
      </c>
    </row>
    <row r="15" spans="2:4" ht="14.85" customHeight="1" x14ac:dyDescent="0.3">
      <c r="B15" s="43" t="s">
        <v>385</v>
      </c>
      <c r="C15" s="42" t="s">
        <v>780</v>
      </c>
      <c r="D15" s="42" t="s">
        <v>146</v>
      </c>
    </row>
    <row r="16" spans="2:4" ht="14.85" customHeight="1" x14ac:dyDescent="0.3">
      <c r="B16" s="43" t="s">
        <v>386</v>
      </c>
      <c r="C16" s="42" t="s">
        <v>781</v>
      </c>
      <c r="D16" s="42" t="s">
        <v>146</v>
      </c>
    </row>
    <row r="17" spans="2:4" ht="14.85" customHeight="1" x14ac:dyDescent="0.3">
      <c r="B17" s="43" t="s">
        <v>387</v>
      </c>
      <c r="C17" s="42" t="s">
        <v>782</v>
      </c>
      <c r="D17" s="42" t="s">
        <v>146</v>
      </c>
    </row>
    <row r="18" spans="2:4" ht="14.85" customHeight="1" x14ac:dyDescent="0.3">
      <c r="B18" s="43" t="s">
        <v>388</v>
      </c>
      <c r="C18" s="42" t="s">
        <v>783</v>
      </c>
      <c r="D18" s="42" t="s">
        <v>784</v>
      </c>
    </row>
    <row r="19" spans="2:4" ht="14.85" customHeight="1" x14ac:dyDescent="0.3">
      <c r="B19" s="43" t="s">
        <v>389</v>
      </c>
      <c r="C19" s="42" t="s">
        <v>785</v>
      </c>
      <c r="D19" s="42" t="s">
        <v>784</v>
      </c>
    </row>
    <row r="20" spans="2:4" ht="14.85" customHeight="1" x14ac:dyDescent="0.3">
      <c r="B20" s="43" t="s">
        <v>390</v>
      </c>
      <c r="C20" s="42" t="s">
        <v>786</v>
      </c>
      <c r="D20" s="42" t="s">
        <v>784</v>
      </c>
    </row>
    <row r="21" spans="2:4" ht="14.85" customHeight="1" x14ac:dyDescent="0.3">
      <c r="B21" s="43" t="s">
        <v>391</v>
      </c>
      <c r="C21" s="42" t="s">
        <v>787</v>
      </c>
      <c r="D21" s="42" t="s">
        <v>784</v>
      </c>
    </row>
    <row r="22" spans="2:4" ht="14.85" customHeight="1" x14ac:dyDescent="0.3">
      <c r="B22" s="43" t="s">
        <v>392</v>
      </c>
      <c r="C22" s="42" t="s">
        <v>788</v>
      </c>
      <c r="D22" s="42" t="s">
        <v>784</v>
      </c>
    </row>
    <row r="23" spans="2:4" ht="14.85" customHeight="1" x14ac:dyDescent="0.3">
      <c r="B23" s="43" t="s">
        <v>393</v>
      </c>
      <c r="C23" s="42" t="s">
        <v>789</v>
      </c>
      <c r="D23" s="42" t="s">
        <v>784</v>
      </c>
    </row>
    <row r="24" spans="2:4" ht="14.85" hidden="1" customHeight="1" x14ac:dyDescent="0.3">
      <c r="B24" s="43" t="s">
        <v>394</v>
      </c>
      <c r="C24" s="42" t="s">
        <v>790</v>
      </c>
      <c r="D24" s="42" t="s">
        <v>784</v>
      </c>
    </row>
    <row r="25" spans="2:4" ht="14.85" customHeight="1" x14ac:dyDescent="0.3">
      <c r="B25" s="43" t="s">
        <v>395</v>
      </c>
      <c r="C25" s="42" t="s">
        <v>791</v>
      </c>
      <c r="D25" s="42" t="s">
        <v>784</v>
      </c>
    </row>
    <row r="26" spans="2:4" ht="14.85" customHeight="1" x14ac:dyDescent="0.3">
      <c r="B26" s="43" t="s">
        <v>396</v>
      </c>
      <c r="C26" s="42" t="s">
        <v>792</v>
      </c>
      <c r="D26" s="42" t="s">
        <v>784</v>
      </c>
    </row>
    <row r="27" spans="2:4" ht="14.85" customHeight="1" x14ac:dyDescent="0.3">
      <c r="B27" s="43" t="s">
        <v>397</v>
      </c>
      <c r="C27" s="42" t="s">
        <v>793</v>
      </c>
      <c r="D27" s="42" t="s">
        <v>794</v>
      </c>
    </row>
    <row r="28" spans="2:4" ht="14.85" customHeight="1" x14ac:dyDescent="0.3">
      <c r="B28" s="43" t="s">
        <v>398</v>
      </c>
      <c r="C28" s="42" t="s">
        <v>795</v>
      </c>
      <c r="D28" s="42" t="s">
        <v>794</v>
      </c>
    </row>
    <row r="29" spans="2:4" ht="14.85" customHeight="1" x14ac:dyDescent="0.3">
      <c r="B29" s="43" t="s">
        <v>399</v>
      </c>
      <c r="C29" s="42" t="s">
        <v>796</v>
      </c>
      <c r="D29" s="42" t="s">
        <v>794</v>
      </c>
    </row>
    <row r="30" spans="2:4" ht="14.85" customHeight="1" x14ac:dyDescent="0.3">
      <c r="B30" s="43" t="s">
        <v>400</v>
      </c>
      <c r="C30" s="42" t="s">
        <v>797</v>
      </c>
      <c r="D30" s="42" t="s">
        <v>794</v>
      </c>
    </row>
    <row r="31" spans="2:4" ht="14.85" customHeight="1" x14ac:dyDescent="0.3">
      <c r="B31" s="43" t="s">
        <v>401</v>
      </c>
      <c r="C31" s="42" t="s">
        <v>798</v>
      </c>
      <c r="D31" s="42" t="s">
        <v>161</v>
      </c>
    </row>
    <row r="32" spans="2:4" ht="14.85" customHeight="1" x14ac:dyDescent="0.3">
      <c r="B32" s="43" t="s">
        <v>402</v>
      </c>
      <c r="C32" s="42" t="s">
        <v>799</v>
      </c>
      <c r="D32" s="42" t="s">
        <v>161</v>
      </c>
    </row>
    <row r="33" spans="2:4" ht="14.85" customHeight="1" x14ac:dyDescent="0.3">
      <c r="B33" s="43" t="s">
        <v>342</v>
      </c>
      <c r="C33" s="42" t="s">
        <v>800</v>
      </c>
      <c r="D33" s="42" t="s">
        <v>161</v>
      </c>
    </row>
    <row r="34" spans="2:4" ht="14.85" customHeight="1" x14ac:dyDescent="0.3">
      <c r="B34" s="43" t="s">
        <v>403</v>
      </c>
      <c r="C34" s="42" t="s">
        <v>403</v>
      </c>
      <c r="D34" s="42" t="s">
        <v>161</v>
      </c>
    </row>
    <row r="35" spans="2:4" ht="14.85" customHeight="1" x14ac:dyDescent="0.3">
      <c r="B35" s="43" t="s">
        <v>404</v>
      </c>
      <c r="C35" s="42" t="s">
        <v>801</v>
      </c>
      <c r="D35" s="42" t="s">
        <v>161</v>
      </c>
    </row>
    <row r="36" spans="2:4" ht="14.85" customHeight="1" x14ac:dyDescent="0.3">
      <c r="B36" s="43" t="s">
        <v>405</v>
      </c>
      <c r="C36" s="42" t="s">
        <v>802</v>
      </c>
      <c r="D36" s="42" t="s">
        <v>170</v>
      </c>
    </row>
    <row r="37" spans="2:4" ht="14.85" customHeight="1" x14ac:dyDescent="0.3">
      <c r="B37" s="43" t="s">
        <v>406</v>
      </c>
      <c r="C37" s="42" t="s">
        <v>803</v>
      </c>
      <c r="D37" s="42" t="s">
        <v>170</v>
      </c>
    </row>
    <row r="38" spans="2:4" ht="14.85" customHeight="1" x14ac:dyDescent="0.3">
      <c r="B38" s="43" t="s">
        <v>407</v>
      </c>
      <c r="C38" s="42" t="s">
        <v>804</v>
      </c>
      <c r="D38" s="42" t="s">
        <v>170</v>
      </c>
    </row>
    <row r="39" spans="2:4" ht="14.85" customHeight="1" x14ac:dyDescent="0.3">
      <c r="B39" s="43" t="s">
        <v>408</v>
      </c>
      <c r="C39" s="42" t="s">
        <v>805</v>
      </c>
      <c r="D39" s="42" t="s">
        <v>170</v>
      </c>
    </row>
    <row r="40" spans="2:4" ht="14.85" customHeight="1" x14ac:dyDescent="0.3">
      <c r="B40" s="43" t="s">
        <v>409</v>
      </c>
      <c r="C40" s="42" t="s">
        <v>806</v>
      </c>
      <c r="D40" s="42" t="s">
        <v>171</v>
      </c>
    </row>
    <row r="41" spans="2:4" ht="14.85" customHeight="1" x14ac:dyDescent="0.3">
      <c r="B41" s="43" t="s">
        <v>410</v>
      </c>
      <c r="C41" s="42" t="s">
        <v>807</v>
      </c>
      <c r="D41" s="42" t="s">
        <v>171</v>
      </c>
    </row>
    <row r="42" spans="2:4" ht="14.85" customHeight="1" x14ac:dyDescent="0.3">
      <c r="B42" s="43" t="s">
        <v>411</v>
      </c>
      <c r="C42" s="42" t="s">
        <v>808</v>
      </c>
      <c r="D42" s="42" t="s">
        <v>171</v>
      </c>
    </row>
    <row r="43" spans="2:4" ht="14.85" customHeight="1" x14ac:dyDescent="0.3">
      <c r="B43" s="43" t="s">
        <v>412</v>
      </c>
      <c r="C43" s="42" t="s">
        <v>809</v>
      </c>
      <c r="D43" s="42" t="s">
        <v>171</v>
      </c>
    </row>
    <row r="44" spans="2:4" ht="14.85" customHeight="1" x14ac:dyDescent="0.3">
      <c r="B44" s="43" t="s">
        <v>413</v>
      </c>
      <c r="C44" s="42" t="s">
        <v>810</v>
      </c>
      <c r="D44" s="42" t="s">
        <v>171</v>
      </c>
    </row>
    <row r="45" spans="2:4" ht="14.85" customHeight="1" x14ac:dyDescent="0.3">
      <c r="B45" s="43" t="s">
        <v>414</v>
      </c>
      <c r="C45" s="42" t="s">
        <v>811</v>
      </c>
      <c r="D45" s="42" t="s">
        <v>171</v>
      </c>
    </row>
    <row r="46" spans="2:4" ht="14.85" customHeight="1" x14ac:dyDescent="0.3">
      <c r="B46" s="43" t="s">
        <v>415</v>
      </c>
      <c r="C46" s="42" t="s">
        <v>812</v>
      </c>
      <c r="D46" s="42" t="s">
        <v>171</v>
      </c>
    </row>
    <row r="47" spans="2:4" ht="14.85" customHeight="1" x14ac:dyDescent="0.3">
      <c r="B47" s="43" t="s">
        <v>416</v>
      </c>
      <c r="C47" s="42" t="s">
        <v>813</v>
      </c>
      <c r="D47" s="42" t="s">
        <v>171</v>
      </c>
    </row>
    <row r="48" spans="2:4" ht="14.85" customHeight="1" x14ac:dyDescent="0.3">
      <c r="B48" s="43" t="s">
        <v>417</v>
      </c>
      <c r="C48" s="42" t="s">
        <v>814</v>
      </c>
      <c r="D48" s="42" t="s">
        <v>171</v>
      </c>
    </row>
    <row r="49" spans="2:4" ht="14.85" customHeight="1" x14ac:dyDescent="0.3">
      <c r="B49" s="43" t="s">
        <v>418</v>
      </c>
      <c r="C49" s="42" t="s">
        <v>815</v>
      </c>
      <c r="D49" s="42" t="s">
        <v>171</v>
      </c>
    </row>
    <row r="50" spans="2:4" ht="14.85" customHeight="1" x14ac:dyDescent="0.3">
      <c r="B50" s="43" t="s">
        <v>419</v>
      </c>
      <c r="C50" s="42" t="s">
        <v>816</v>
      </c>
      <c r="D50" s="42" t="s">
        <v>171</v>
      </c>
    </row>
    <row r="51" spans="2:4" ht="14.85" customHeight="1" x14ac:dyDescent="0.3">
      <c r="B51" s="43" t="s">
        <v>420</v>
      </c>
      <c r="C51" s="42" t="s">
        <v>817</v>
      </c>
      <c r="D51" s="42" t="s">
        <v>171</v>
      </c>
    </row>
    <row r="52" spans="2:4" ht="14.85" customHeight="1" x14ac:dyDescent="0.3">
      <c r="B52" s="43" t="s">
        <v>421</v>
      </c>
      <c r="C52" s="42" t="s">
        <v>818</v>
      </c>
      <c r="D52" s="42" t="s">
        <v>169</v>
      </c>
    </row>
    <row r="53" spans="2:4" ht="14.85" customHeight="1" x14ac:dyDescent="0.3">
      <c r="B53" s="43" t="s">
        <v>422</v>
      </c>
      <c r="C53" s="42" t="s">
        <v>819</v>
      </c>
      <c r="D53" s="42" t="s">
        <v>169</v>
      </c>
    </row>
    <row r="54" spans="2:4" ht="14.85" customHeight="1" x14ac:dyDescent="0.3">
      <c r="B54" s="43" t="s">
        <v>423</v>
      </c>
      <c r="C54" s="42" t="s">
        <v>820</v>
      </c>
      <c r="D54" s="42" t="s">
        <v>169</v>
      </c>
    </row>
    <row r="55" spans="2:4" ht="14.85" customHeight="1" x14ac:dyDescent="0.3">
      <c r="B55" s="43" t="s">
        <v>424</v>
      </c>
      <c r="C55" s="42" t="s">
        <v>821</v>
      </c>
      <c r="D55" s="42" t="s">
        <v>169</v>
      </c>
    </row>
    <row r="56" spans="2:4" ht="14.85" customHeight="1" x14ac:dyDescent="0.3">
      <c r="B56" s="43" t="s">
        <v>425</v>
      </c>
      <c r="C56" s="42" t="s">
        <v>822</v>
      </c>
      <c r="D56" s="42" t="s">
        <v>169</v>
      </c>
    </row>
    <row r="57" spans="2:4" ht="14.85" customHeight="1" x14ac:dyDescent="0.3">
      <c r="B57" s="43" t="s">
        <v>346</v>
      </c>
      <c r="C57" s="42" t="s">
        <v>823</v>
      </c>
      <c r="D57" s="42" t="s">
        <v>134</v>
      </c>
    </row>
    <row r="58" spans="2:4" ht="14.85" customHeight="1" x14ac:dyDescent="0.3">
      <c r="B58" s="43" t="s">
        <v>426</v>
      </c>
      <c r="C58" s="42" t="s">
        <v>824</v>
      </c>
      <c r="D58" s="42" t="s">
        <v>134</v>
      </c>
    </row>
    <row r="59" spans="2:4" ht="14.85" customHeight="1" x14ac:dyDescent="0.3">
      <c r="B59" s="43" t="s">
        <v>427</v>
      </c>
      <c r="C59" s="42" t="s">
        <v>825</v>
      </c>
      <c r="D59" s="42" t="s">
        <v>162</v>
      </c>
    </row>
    <row r="60" spans="2:4" ht="14.85" customHeight="1" x14ac:dyDescent="0.3">
      <c r="B60" s="43" t="s">
        <v>428</v>
      </c>
      <c r="C60" s="42" t="s">
        <v>826</v>
      </c>
      <c r="D60" s="42" t="s">
        <v>162</v>
      </c>
    </row>
    <row r="61" spans="2:4" ht="14.85" customHeight="1" x14ac:dyDescent="0.3">
      <c r="B61" s="43" t="s">
        <v>429</v>
      </c>
      <c r="C61" s="42" t="s">
        <v>827</v>
      </c>
      <c r="D61" s="42" t="s">
        <v>162</v>
      </c>
    </row>
    <row r="62" spans="2:4" ht="14.85" customHeight="1" x14ac:dyDescent="0.3">
      <c r="B62" s="43" t="s">
        <v>430</v>
      </c>
      <c r="C62" s="42" t="s">
        <v>828</v>
      </c>
      <c r="D62" s="42" t="s">
        <v>162</v>
      </c>
    </row>
    <row r="63" spans="2:4" ht="14.85" customHeight="1" x14ac:dyDescent="0.3">
      <c r="B63" s="43" t="s">
        <v>431</v>
      </c>
      <c r="C63" s="42" t="s">
        <v>829</v>
      </c>
      <c r="D63" s="42" t="s">
        <v>162</v>
      </c>
    </row>
    <row r="64" spans="2:4" ht="14.85" customHeight="1" x14ac:dyDescent="0.3">
      <c r="B64" s="43" t="s">
        <v>432</v>
      </c>
      <c r="C64" s="42" t="s">
        <v>830</v>
      </c>
      <c r="D64" s="42" t="s">
        <v>162</v>
      </c>
    </row>
    <row r="65" spans="2:4" ht="14.85" customHeight="1" x14ac:dyDescent="0.3">
      <c r="B65" s="43" t="s">
        <v>433</v>
      </c>
      <c r="C65" s="42" t="s">
        <v>831</v>
      </c>
      <c r="D65" s="42" t="s">
        <v>162</v>
      </c>
    </row>
    <row r="66" spans="2:4" ht="14.85" customHeight="1" x14ac:dyDescent="0.3">
      <c r="B66" s="43" t="s">
        <v>434</v>
      </c>
      <c r="C66" s="42" t="s">
        <v>832</v>
      </c>
      <c r="D66" s="42" t="s">
        <v>162</v>
      </c>
    </row>
    <row r="67" spans="2:4" ht="14.85" customHeight="1" x14ac:dyDescent="0.3">
      <c r="B67" s="43" t="s">
        <v>435</v>
      </c>
      <c r="C67" s="42" t="s">
        <v>833</v>
      </c>
      <c r="D67" s="42" t="s">
        <v>178</v>
      </c>
    </row>
    <row r="68" spans="2:4" ht="14.85" customHeight="1" x14ac:dyDescent="0.3">
      <c r="B68" s="43" t="s">
        <v>436</v>
      </c>
      <c r="C68" s="42" t="s">
        <v>834</v>
      </c>
      <c r="D68" s="42" t="s">
        <v>178</v>
      </c>
    </row>
    <row r="69" spans="2:4" ht="14.85" customHeight="1" x14ac:dyDescent="0.3">
      <c r="B69" s="43" t="s">
        <v>437</v>
      </c>
      <c r="C69" s="42" t="s">
        <v>835</v>
      </c>
      <c r="D69" s="42" t="s">
        <v>178</v>
      </c>
    </row>
    <row r="70" spans="2:4" ht="14.85" customHeight="1" x14ac:dyDescent="0.3">
      <c r="B70" s="43" t="s">
        <v>438</v>
      </c>
      <c r="C70" s="42" t="s">
        <v>836</v>
      </c>
      <c r="D70" s="42" t="s">
        <v>178</v>
      </c>
    </row>
    <row r="71" spans="2:4" ht="14.85" customHeight="1" x14ac:dyDescent="0.3">
      <c r="B71" s="43" t="s">
        <v>439</v>
      </c>
      <c r="C71" s="42" t="s">
        <v>837</v>
      </c>
      <c r="D71" s="42" t="s">
        <v>178</v>
      </c>
    </row>
    <row r="72" spans="2:4" ht="14.85" customHeight="1" x14ac:dyDescent="0.3">
      <c r="B72" s="43" t="s">
        <v>440</v>
      </c>
      <c r="C72" s="42" t="s">
        <v>838</v>
      </c>
      <c r="D72" s="42" t="s">
        <v>178</v>
      </c>
    </row>
    <row r="73" spans="2:4" ht="14.85" customHeight="1" x14ac:dyDescent="0.3">
      <c r="B73" s="43" t="s">
        <v>441</v>
      </c>
      <c r="C73" s="42" t="s">
        <v>839</v>
      </c>
      <c r="D73" s="42" t="s">
        <v>174</v>
      </c>
    </row>
    <row r="74" spans="2:4" ht="14.85" customHeight="1" x14ac:dyDescent="0.3">
      <c r="B74" s="43" t="s">
        <v>442</v>
      </c>
      <c r="C74" s="42" t="s">
        <v>840</v>
      </c>
      <c r="D74" s="42" t="s">
        <v>174</v>
      </c>
    </row>
    <row r="75" spans="2:4" ht="14.85" customHeight="1" x14ac:dyDescent="0.3">
      <c r="B75" s="43" t="s">
        <v>443</v>
      </c>
      <c r="C75" s="42" t="s">
        <v>841</v>
      </c>
      <c r="D75" s="42" t="s">
        <v>174</v>
      </c>
    </row>
    <row r="76" spans="2:4" ht="14.85" customHeight="1" x14ac:dyDescent="0.3">
      <c r="B76" s="43" t="s">
        <v>444</v>
      </c>
      <c r="C76" s="42" t="s">
        <v>842</v>
      </c>
      <c r="D76" s="42" t="s">
        <v>174</v>
      </c>
    </row>
    <row r="77" spans="2:4" ht="14.85" customHeight="1" x14ac:dyDescent="0.3">
      <c r="B77" s="43" t="s">
        <v>445</v>
      </c>
      <c r="C77" s="42" t="s">
        <v>843</v>
      </c>
      <c r="D77" s="42" t="s">
        <v>174</v>
      </c>
    </row>
    <row r="78" spans="2:4" ht="14.85" customHeight="1" x14ac:dyDescent="0.3">
      <c r="B78" s="43" t="s">
        <v>446</v>
      </c>
      <c r="C78" s="42" t="s">
        <v>844</v>
      </c>
      <c r="D78" s="42" t="s">
        <v>174</v>
      </c>
    </row>
    <row r="79" spans="2:4" ht="14.85" customHeight="1" x14ac:dyDescent="0.3">
      <c r="B79" s="43" t="s">
        <v>447</v>
      </c>
      <c r="C79" s="42" t="s">
        <v>845</v>
      </c>
      <c r="D79" s="42" t="s">
        <v>174</v>
      </c>
    </row>
    <row r="80" spans="2:4" ht="14.85" customHeight="1" x14ac:dyDescent="0.3">
      <c r="B80" s="43" t="s">
        <v>448</v>
      </c>
      <c r="C80" s="42" t="s">
        <v>846</v>
      </c>
      <c r="D80" s="42" t="s">
        <v>174</v>
      </c>
    </row>
    <row r="81" spans="2:4" ht="14.85" customHeight="1" x14ac:dyDescent="0.3">
      <c r="B81" s="43" t="s">
        <v>449</v>
      </c>
      <c r="C81" s="42" t="s">
        <v>847</v>
      </c>
      <c r="D81" s="42" t="s">
        <v>112</v>
      </c>
    </row>
    <row r="82" spans="2:4" ht="14.85" customHeight="1" x14ac:dyDescent="0.3">
      <c r="B82" s="43" t="s">
        <v>450</v>
      </c>
      <c r="C82" s="42" t="s">
        <v>848</v>
      </c>
      <c r="D82" s="42" t="s">
        <v>112</v>
      </c>
    </row>
    <row r="83" spans="2:4" ht="14.85" customHeight="1" x14ac:dyDescent="0.3">
      <c r="B83" s="43" t="s">
        <v>451</v>
      </c>
      <c r="C83" s="42" t="s">
        <v>849</v>
      </c>
      <c r="D83" s="42" t="s">
        <v>112</v>
      </c>
    </row>
    <row r="84" spans="2:4" ht="14.85" customHeight="1" x14ac:dyDescent="0.3">
      <c r="B84" s="43" t="s">
        <v>452</v>
      </c>
      <c r="C84" s="42" t="s">
        <v>850</v>
      </c>
      <c r="D84" s="42" t="s">
        <v>112</v>
      </c>
    </row>
    <row r="85" spans="2:4" ht="14.85" customHeight="1" x14ac:dyDescent="0.3">
      <c r="B85" s="43" t="s">
        <v>453</v>
      </c>
      <c r="C85" s="42" t="s">
        <v>851</v>
      </c>
      <c r="D85" s="42" t="s">
        <v>112</v>
      </c>
    </row>
    <row r="86" spans="2:4" ht="14.85" customHeight="1" x14ac:dyDescent="0.3">
      <c r="B86" s="43" t="s">
        <v>454</v>
      </c>
      <c r="C86" s="42" t="s">
        <v>852</v>
      </c>
      <c r="D86" s="42" t="s">
        <v>112</v>
      </c>
    </row>
    <row r="87" spans="2:4" ht="14.85" customHeight="1" x14ac:dyDescent="0.3">
      <c r="B87" s="43" t="s">
        <v>455</v>
      </c>
      <c r="C87" s="42" t="s">
        <v>853</v>
      </c>
      <c r="D87" s="42" t="s">
        <v>112</v>
      </c>
    </row>
    <row r="88" spans="2:4" ht="14.85" customHeight="1" x14ac:dyDescent="0.3">
      <c r="B88" s="43" t="s">
        <v>456</v>
      </c>
      <c r="C88" s="42" t="s">
        <v>854</v>
      </c>
      <c r="D88" s="42" t="s">
        <v>112</v>
      </c>
    </row>
    <row r="89" spans="2:4" ht="14.85" customHeight="1" x14ac:dyDescent="0.3">
      <c r="B89" s="43" t="s">
        <v>457</v>
      </c>
      <c r="C89" s="42" t="s">
        <v>855</v>
      </c>
      <c r="D89" s="42" t="s">
        <v>112</v>
      </c>
    </row>
    <row r="90" spans="2:4" ht="14.85" customHeight="1" x14ac:dyDescent="0.3">
      <c r="B90" s="43" t="s">
        <v>458</v>
      </c>
      <c r="C90" s="42" t="s">
        <v>856</v>
      </c>
      <c r="D90" s="42" t="s">
        <v>120</v>
      </c>
    </row>
    <row r="91" spans="2:4" ht="14.85" customHeight="1" x14ac:dyDescent="0.3">
      <c r="B91" s="43" t="s">
        <v>459</v>
      </c>
      <c r="C91" s="42" t="s">
        <v>857</v>
      </c>
      <c r="D91" s="42" t="s">
        <v>120</v>
      </c>
    </row>
    <row r="92" spans="2:4" ht="14.85" customHeight="1" x14ac:dyDescent="0.3">
      <c r="B92" s="43" t="s">
        <v>460</v>
      </c>
      <c r="C92" s="42" t="s">
        <v>858</v>
      </c>
      <c r="D92" s="42" t="s">
        <v>120</v>
      </c>
    </row>
    <row r="93" spans="2:4" ht="14.85" customHeight="1" x14ac:dyDescent="0.3">
      <c r="B93" s="43" t="s">
        <v>461</v>
      </c>
      <c r="C93" s="42" t="s">
        <v>859</v>
      </c>
      <c r="D93" s="42" t="s">
        <v>120</v>
      </c>
    </row>
    <row r="94" spans="2:4" ht="14.85" customHeight="1" x14ac:dyDescent="0.3">
      <c r="B94" s="43" t="s">
        <v>462</v>
      </c>
      <c r="C94" s="42" t="s">
        <v>860</v>
      </c>
      <c r="D94" s="42" t="s">
        <v>120</v>
      </c>
    </row>
    <row r="95" spans="2:4" ht="14.85" customHeight="1" x14ac:dyDescent="0.3">
      <c r="B95" s="43" t="s">
        <v>463</v>
      </c>
      <c r="C95" s="42" t="s">
        <v>861</v>
      </c>
      <c r="D95" s="42" t="s">
        <v>120</v>
      </c>
    </row>
    <row r="96" spans="2:4" ht="14.85" customHeight="1" x14ac:dyDescent="0.3">
      <c r="B96" s="43" t="s">
        <v>464</v>
      </c>
      <c r="C96" s="42" t="s">
        <v>862</v>
      </c>
      <c r="D96" s="42" t="s">
        <v>120</v>
      </c>
    </row>
    <row r="97" spans="2:4" ht="14.85" customHeight="1" x14ac:dyDescent="0.3">
      <c r="B97" s="43" t="s">
        <v>465</v>
      </c>
      <c r="C97" s="42" t="s">
        <v>863</v>
      </c>
      <c r="D97" s="42" t="s">
        <v>120</v>
      </c>
    </row>
    <row r="98" spans="2:4" ht="14.85" customHeight="1" x14ac:dyDescent="0.3">
      <c r="B98" s="43" t="s">
        <v>466</v>
      </c>
      <c r="C98" s="42" t="s">
        <v>864</v>
      </c>
      <c r="D98" s="42" t="s">
        <v>120</v>
      </c>
    </row>
    <row r="99" spans="2:4" ht="14.85" customHeight="1" x14ac:dyDescent="0.3">
      <c r="B99" s="43" t="s">
        <v>467</v>
      </c>
      <c r="C99" s="42" t="s">
        <v>865</v>
      </c>
      <c r="D99" s="42" t="s">
        <v>120</v>
      </c>
    </row>
    <row r="100" spans="2:4" ht="14.85" customHeight="1" x14ac:dyDescent="0.3">
      <c r="B100" s="43" t="s">
        <v>468</v>
      </c>
      <c r="C100" s="42" t="s">
        <v>866</v>
      </c>
      <c r="D100" s="42" t="s">
        <v>867</v>
      </c>
    </row>
    <row r="101" spans="2:4" ht="14.85" customHeight="1" x14ac:dyDescent="0.3">
      <c r="B101" s="43" t="s">
        <v>469</v>
      </c>
      <c r="C101" s="42" t="s">
        <v>868</v>
      </c>
      <c r="D101" s="42" t="s">
        <v>867</v>
      </c>
    </row>
    <row r="102" spans="2:4" ht="14.85" customHeight="1" x14ac:dyDescent="0.3">
      <c r="B102" s="43" t="s">
        <v>470</v>
      </c>
      <c r="C102" s="42" t="s">
        <v>869</v>
      </c>
      <c r="D102" s="42" t="s">
        <v>166</v>
      </c>
    </row>
    <row r="103" spans="2:4" ht="14.85" customHeight="1" x14ac:dyDescent="0.3">
      <c r="B103" s="43" t="s">
        <v>471</v>
      </c>
      <c r="C103" s="42" t="s">
        <v>870</v>
      </c>
      <c r="D103" s="42" t="s">
        <v>166</v>
      </c>
    </row>
    <row r="104" spans="2:4" ht="14.85" customHeight="1" x14ac:dyDescent="0.3">
      <c r="B104" s="43" t="s">
        <v>472</v>
      </c>
      <c r="C104" s="42" t="s">
        <v>871</v>
      </c>
      <c r="D104" s="42" t="s">
        <v>168</v>
      </c>
    </row>
    <row r="105" spans="2:4" ht="14.85" customHeight="1" x14ac:dyDescent="0.3">
      <c r="B105" s="43" t="s">
        <v>473</v>
      </c>
      <c r="C105" s="42" t="s">
        <v>872</v>
      </c>
      <c r="D105" s="42" t="s">
        <v>155</v>
      </c>
    </row>
    <row r="106" spans="2:4" ht="14.85" customHeight="1" x14ac:dyDescent="0.3">
      <c r="B106" s="43" t="s">
        <v>474</v>
      </c>
      <c r="C106" s="42" t="s">
        <v>873</v>
      </c>
      <c r="D106" s="42" t="s">
        <v>155</v>
      </c>
    </row>
    <row r="107" spans="2:4" ht="14.85" customHeight="1" x14ac:dyDescent="0.3">
      <c r="B107" s="43" t="s">
        <v>475</v>
      </c>
      <c r="C107" s="42" t="s">
        <v>874</v>
      </c>
      <c r="D107" s="42" t="s">
        <v>155</v>
      </c>
    </row>
    <row r="108" spans="2:4" ht="14.85" customHeight="1" x14ac:dyDescent="0.3">
      <c r="B108" s="43" t="s">
        <v>476</v>
      </c>
      <c r="C108" s="42" t="s">
        <v>875</v>
      </c>
      <c r="D108" s="42" t="s">
        <v>155</v>
      </c>
    </row>
    <row r="109" spans="2:4" ht="14.85" customHeight="1" x14ac:dyDescent="0.3">
      <c r="B109" s="43" t="s">
        <v>477</v>
      </c>
      <c r="C109" s="42" t="s">
        <v>876</v>
      </c>
      <c r="D109" s="42" t="s">
        <v>155</v>
      </c>
    </row>
    <row r="110" spans="2:4" ht="14.85" customHeight="1" x14ac:dyDescent="0.3">
      <c r="B110" s="43" t="s">
        <v>478</v>
      </c>
      <c r="C110" s="42" t="s">
        <v>877</v>
      </c>
      <c r="D110" s="42" t="s">
        <v>155</v>
      </c>
    </row>
    <row r="111" spans="2:4" ht="14.85" customHeight="1" x14ac:dyDescent="0.3">
      <c r="B111" s="43" t="s">
        <v>479</v>
      </c>
      <c r="C111" s="42" t="s">
        <v>878</v>
      </c>
      <c r="D111" s="42" t="s">
        <v>155</v>
      </c>
    </row>
    <row r="112" spans="2:4" x14ac:dyDescent="0.3">
      <c r="B112" s="43"/>
      <c r="C112" s="44"/>
      <c r="D112" s="42"/>
    </row>
    <row r="113" spans="2:4" x14ac:dyDescent="0.3">
      <c r="B113" s="43"/>
      <c r="C113" s="44"/>
      <c r="D113" s="42"/>
    </row>
  </sheetData>
  <autoFilter ref="B1:F111" xr:uid="{BA2FD045-C55A-4A7B-9A17-AD8CE1FD6A41}">
    <filterColumn colId="1">
      <filters>
        <filter val="Agrigento"/>
        <filter val="Alessandria"/>
        <filter val="Ancona"/>
        <filter val="Aosta"/>
        <filter val="Aquila"/>
        <filter val="Arezzo"/>
        <filter val="Ascoli-Piceno"/>
        <filter val="Asti"/>
        <filter val="Avellino"/>
        <filter val="Bari"/>
        <filter val="Barletta-Andria-Trani"/>
        <filter val="Belluno"/>
        <filter val="Benevento"/>
        <filter val="Bergamo"/>
        <filter val="Biella"/>
        <filter val="Bologna"/>
        <filter val="Bolzano"/>
        <filter val="Brescia"/>
        <filter val="Brindisi"/>
        <filter val="Cagliari"/>
        <filter val="Caltanissetta"/>
        <filter val="Campobasso"/>
        <filter val="Carbonia-Iglesias"/>
        <filter val="Caserta"/>
        <filter val="Catania"/>
        <filter val="Catanzaro"/>
        <filter val="Chieti"/>
        <filter val="Como"/>
        <filter val="Cosenza"/>
        <filter val="Cremona"/>
        <filter val="Crotone"/>
        <filter val="Cuneo"/>
        <filter val="Enna"/>
        <filter val="Fermo"/>
        <filter val="Ferrara"/>
        <filter val="Firenze"/>
        <filter val="Foggia"/>
        <filter val="Forli-Cesena"/>
        <filter val="Frosinone"/>
        <filter val="Genova"/>
        <filter val="Gorizia"/>
        <filter val="Grosseto"/>
        <filter val="Imperia"/>
        <filter val="Isernia"/>
        <filter val="La-Spezia"/>
        <filter val="Latina"/>
        <filter val="Lecce"/>
        <filter val="Lecco"/>
        <filter val="Livorno"/>
        <filter val="Lodi"/>
        <filter val="Lucca"/>
        <filter val="Macerata"/>
        <filter val="Mantova"/>
        <filter val="Massa-Carrara"/>
        <filter val="Matera"/>
        <filter val="Medio Campidano"/>
        <filter val="Messina"/>
        <filter val="Milano"/>
        <filter val="Modena"/>
        <filter val="Monza e Brianza"/>
        <filter val="Napoli"/>
        <filter val="Novara"/>
        <filter val="Nuoro"/>
        <filter val="Ogliastra"/>
        <filter val="Olbia-Tempio"/>
        <filter val="Oristano"/>
        <filter val="Padova"/>
        <filter val="Palermo"/>
        <filter val="Parma"/>
        <filter val="Pavia"/>
        <filter val="Perugia"/>
        <filter val="Pesaro-Urbino"/>
        <filter val="Pescara"/>
        <filter val="Piacenza"/>
        <filter val="Pisa"/>
        <filter val="Pistoia"/>
        <filter val="Pordenone"/>
        <filter val="Potenza"/>
        <filter val="Prato"/>
        <filter val="Ragusa"/>
        <filter val="Reggio-Calabria"/>
        <filter val="Reggio-Emilia"/>
        <filter val="Rieti"/>
        <filter val="Rimini"/>
        <filter val="Roma"/>
        <filter val="Rovigo"/>
        <filter val="Salerno"/>
        <filter val="Sassari"/>
        <filter val="Savona"/>
        <filter val="Siena"/>
        <filter val="Siracusa"/>
        <filter val="Sondrio"/>
        <filter val="Taranto"/>
        <filter val="Teramo"/>
        <filter val="Terni"/>
        <filter val="Torino"/>
        <filter val="Trapani"/>
        <filter val="Trento"/>
        <filter val="Treviso"/>
        <filter val="Trieste"/>
        <filter val="Udine"/>
        <filter val="Varese"/>
        <filter val="Venezia"/>
        <filter val="Verbania"/>
        <filter val="Vercelli"/>
        <filter val="Verona"/>
        <filter val="Vibo-Valentia"/>
        <filter val="Vicenza"/>
        <filter val="Viterbo"/>
      </filters>
    </filterColumn>
  </autoFilter>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017BF8FFB2E45849A039C7D6B23AD" ma:contentTypeVersion="15" ma:contentTypeDescription="Create a new document." ma:contentTypeScope="" ma:versionID="581c8626af6a3cd329ec727504330135">
  <xsd:schema xmlns:xsd="http://www.w3.org/2001/XMLSchema" xmlns:xs="http://www.w3.org/2001/XMLSchema" xmlns:p="http://schemas.microsoft.com/office/2006/metadata/properties" xmlns:ns2="8c6b679c-c8a7-4287-b916-40175a14599d" xmlns:ns3="c5f0f3d9-1473-43fd-9e0e-96f328eba483" targetNamespace="http://schemas.microsoft.com/office/2006/metadata/properties" ma:root="true" ma:fieldsID="b04b08a2d3ad9cef079e03d657c40212" ns2:_="" ns3:_="">
    <xsd:import namespace="8c6b679c-c8a7-4287-b916-40175a14599d"/>
    <xsd:import namespace="c5f0f3d9-1473-43fd-9e0e-96f328eba4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6b679c-c8a7-4287-b916-40175a145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f0f3d9-1473-43fd-9e0e-96f328eba48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1e85dc4-e782-45d0-b244-e1ebf73e440d}" ma:internalName="TaxCatchAll" ma:showField="CatchAllData" ma:web="c5f0f3d9-1473-43fd-9e0e-96f328eba4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f0f3d9-1473-43fd-9e0e-96f328eba483" xsi:nil="true"/>
    <lcf76f155ced4ddcb4097134ff3c332f xmlns="8c6b679c-c8a7-4287-b916-40175a14599d">
      <Terms xmlns="http://schemas.microsoft.com/office/infopath/2007/PartnerControls"/>
    </lcf76f155ced4ddcb4097134ff3c332f>
    <SharedWithUsers xmlns="c5f0f3d9-1473-43fd-9e0e-96f328eba483">
      <UserInfo>
        <DisplayName>Lavinia Buti</DisplayName>
        <AccountId>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CDB917B-6475-4D3E-9A6A-0BE3568AE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6b679c-c8a7-4287-b916-40175a14599d"/>
    <ds:schemaRef ds:uri="c5f0f3d9-1473-43fd-9e0e-96f328eba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BBF1EF-194B-4DEB-9B19-8817AA73D348}">
  <ds:schemaRefs>
    <ds:schemaRef ds:uri="50c908b1-f277-4340-90a9-4611d0b0f078"/>
    <ds:schemaRef ds:uri="http://schemas.microsoft.com/office/infopath/2007/PartnerControls"/>
    <ds:schemaRef ds:uri="http://schemas.openxmlformats.org/package/2006/metadata/core-properties"/>
    <ds:schemaRef ds:uri="http://schemas.microsoft.com/office/2006/documentManagement/types"/>
    <ds:schemaRef ds:uri="af9f4b01-e524-4cb3-9d5a-bd1b743c8fe5"/>
    <ds:schemaRef ds:uri="http://purl.org/dc/elements/1.1/"/>
    <ds:schemaRef ds:uri="http://purl.org/dc/terms/"/>
    <ds:schemaRef ds:uri="http://purl.org/dc/dcmitype/"/>
    <ds:schemaRef ds:uri="ffd76b0e-c1e3-4e6a-9fc3-38c5a4dd9750"/>
    <ds:schemaRef ds:uri="http://schemas.microsoft.com/office/2006/metadata/properties"/>
    <ds:schemaRef ds:uri="http://www.w3.org/XML/1998/namespace"/>
    <ds:schemaRef ds:uri="c5f0f3d9-1473-43fd-9e0e-96f328eba483"/>
    <ds:schemaRef ds:uri="8c6b679c-c8a7-4287-b916-40175a14599d"/>
  </ds:schemaRefs>
</ds:datastoreItem>
</file>

<file path=customXml/itemProps3.xml><?xml version="1.0" encoding="utf-8"?>
<ds:datastoreItem xmlns:ds="http://schemas.openxmlformats.org/officeDocument/2006/customXml" ds:itemID="{97C81E34-631C-4644-A99D-1D40E0A97A24}">
  <ds:schemaRefs>
    <ds:schemaRef ds:uri="http://schemas.microsoft.com/sharepoint/v3/contenttype/forms"/>
  </ds:schemaRefs>
</ds:datastoreItem>
</file>

<file path=customXml/itemProps4.xml><?xml version="1.0" encoding="utf-8"?>
<ds:datastoreItem xmlns:ds="http://schemas.openxmlformats.org/officeDocument/2006/customXml" ds:itemID="{824418BF-54BB-44AE-945E-D4C82A8B8B30}">
  <ds:schemaRefs>
    <ds:schemaRef ds:uri="http://schemas.microsoft.com/DataMashup"/>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 Qualitativa Procedur (2)</vt:lpstr>
      <vt:lpstr>Elenco delle operazioni OS1</vt:lpstr>
      <vt:lpstr>APPUNTI</vt:lpstr>
      <vt:lpstr>PN FAMI 21-27 sintetico</vt:lpstr>
      <vt:lpstr>elenco codici province</vt:lpstr>
      <vt:lpstr>'PN FAMI 21-27 sintetico'!A</vt:lpstr>
      <vt:lpstr>'PN FAMI 21-27 sintetico'!Print_Area</vt:lpstr>
      <vt:lpstr>'PN FAMI 21-27 sintetico'!Print_Titles</vt:lpstr>
    </vt:vector>
  </TitlesOfParts>
  <Manager/>
  <Company>DLCI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Montefalcone</dc:creator>
  <cp:keywords/>
  <dc:description/>
  <cp:lastModifiedBy>Manuel Del Bianco</cp:lastModifiedBy>
  <cp:revision/>
  <dcterms:created xsi:type="dcterms:W3CDTF">2022-07-04T13:12:04Z</dcterms:created>
  <dcterms:modified xsi:type="dcterms:W3CDTF">2025-03-26T09:16:36Z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0x010100019017BF8FFB2E45849A039C7D6B23AD</vt:lpwstr>
  </property>
  <property fmtid="{D5CDD505-2E9C-101B-9397-08002B2CF9AE}" pid="3" name="MediaServiceImageTags">
    <vt:lpwstr/>
  </property>
</Properties>
</file>